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-12-04" sheetId="1" r:id="rId4"/>
    <sheet state="visible" name="2021-11-06-30" sheetId="2" r:id="rId5"/>
  </sheets>
  <definedNames/>
  <calcPr/>
  <extLst>
    <ext uri="GoogleSheetsCustomDataVersion1">
      <go:sheetsCustomData xmlns:go="http://customooxmlschemas.google.com/" r:id="rId6" roundtripDataSignature="AMtx7miESSB4w3/LMv7rflfd+8gO/kwLl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93">
      <text>
        <t xml:space="preserve">======
ID#AAAAkkx4AXo
Lukáš Malý (Králík)    (2022-12-01 13:22:03)
poměrně 1 víkend vůči celému poplatku</t>
      </text>
    </comment>
    <comment authorId="0" ref="M89">
      <text>
        <t xml:space="preserve">======
ID#AAAAkkx4AXc
Lukáš Malý (Králík)    (2022-12-01 11:54:37)
pokud se žádá o dotaci z Ústředí na vzdělávací akci</t>
      </text>
    </comment>
    <comment authorId="0" ref="O96">
      <text>
        <t xml:space="preserve">======
ID#AAAAklUQfZc
Martin Kuřík (Tlusťoch)    (2022-11-29 11:19:54)
poplatek řešíme (i podle dotace a podpory kraje) nicméně zatím se pohybujeme okolo 2500,- → 45 000,-
------
ID#AAAAklUQfZg
Lukáš Malý (Králík)    (2022-11-29 11:39:05)
Pokud by vám to dávalo smysl a vůči obdobným kurzům by byl účastnický poplatek nastřelený, myslím, že bychom mohli příspěvek KRJ zvýšit
------
ID#AAAAklUQfZk
Martin Kuřík (Tlusťoch)    (2022-11-29 11:48:39)
Nebude potřeba myslím, tímto příspěvkem bychom byli jeden z nejlevnějších lesních kurzů (průměr je okolo 3200,-)</t>
      </text>
    </comment>
    <comment authorId="0" ref="M96">
      <text>
        <t xml:space="preserve">======
ID#AAAAklUQfZY
Martin Kuřík (Tlusťoch)    (2022-11-29 11:17:34)
Můžeme počítat do rozpočtu přibližně s podporou 5K od kraje z jeho vlastních prostředků? :) @lukas.maly@skaut.cz</t>
      </text>
    </comment>
    <comment authorId="0" ref="E42">
      <text>
        <t xml:space="preserve">======
ID#AAAAklUQfZU
Martin Kuřík (Tlusťoch)    (2022-11-29 11:14:37)
délka akce by měla být 15 dní (10 léto, 5 jaro) pro 18 účastníků. Podpora ČLK byla pro letošek 210/osoboden → předpokládáme příjem cca 15*18*210 = 56 700,- (uvidíme jaká bude výše podpory pro letošek) + na nově vznikající kurzy (1. a 2. rok) byl bonus 40,- → pak bychom byli na částce 67 500,-  @lukas.maly@skaut.cz</t>
      </text>
    </comment>
    <comment authorId="0" ref="M63">
      <text>
        <t xml:space="preserve">======
ID#AAAAHFGW7-A
Ondřej Peřina    (2020-10-10 13:20:44)
vlastní prostředky kraje z členských příspěvků či vlastních výdělků (účelově nevázané)</t>
      </text>
    </comment>
    <comment authorId="0" ref="P129">
      <text>
        <t xml:space="preserve">======
ID#AAAAHFGW798
Ondrej Perina    (2020-10-10 13:20:44)
- platba Selešky do rezervního fondu 
- kladný zůstatek rozpočtu Selešky
(příspěvek Selešky do rozpočtu KRJ je zohledněn v příjmech i výdajích)</t>
      </text>
    </comment>
    <comment authorId="0" ref="M129">
      <text>
        <t xml:space="preserve">======
ID#AAAAHFGW790
Ondrej Perina    (2020-10-10 13:20:44)
- zůstatek vlastního rozpočtu KRJ</t>
      </text>
    </comment>
    <comment authorId="0" ref="N63">
      <text>
        <t xml:space="preserve">======
ID#AAAAHFGW79w
Ondřej Peřina    (2020-10-10 13:20:44)
mohou být účelově vázány, pokud to externí poskytovatel bude vyžadovat ve smlouvě</t>
      </text>
    </comment>
  </commentList>
  <extLst>
    <ext uri="GoogleSheetsCustomDataVersion1">
      <go:sheetsCustomData xmlns:go="http://customooxmlschemas.google.com/" r:id="rId1" roundtripDataSignature="AMtx7mjGkah8FPpGsV1Ur/W1EJJ7DzE2x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65">
      <text>
        <t xml:space="preserve">======
ID#AAAARag3Oqk
Ondřej Peřina    (2020-10-10 13:20:44)
vlastní prostředky kraje z členských příspěvků či vlastních výdělků (účelově nevázané)</t>
      </text>
    </comment>
    <comment authorId="0" ref="N65">
      <text>
        <t xml:space="preserve">======
ID#AAAARag3Oqg
Ondřej Peřina    (2020-10-10 13:20:44)
mohou být účelově vázány, pokud to externí poskytovatel bude vyžadovat ve smlouvě</t>
      </text>
    </comment>
    <comment authorId="0" ref="P133">
      <text>
        <t xml:space="preserve">======
ID#AAAARag3Oqs
Ondrej Perina    (2020-10-10 13:20:44)
- platba Selešky do rezervního fondu 
- kladný zůstatek rozpočtu Selešky
(příspěvek Selešky do rozpočtu KRJ je zohledněn v příjmech i výdajích)</t>
      </text>
    </comment>
    <comment authorId="0" ref="M133">
      <text>
        <t xml:space="preserve">======
ID#AAAARag3Oqo
Ondrej Perina    (2020-10-10 13:20:44)
- zůstatek vlastního rozpočtu KRJ</t>
      </text>
    </comment>
  </commentList>
  <extLst>
    <ext uri="GoogleSheetsCustomDataVersion1">
      <go:sheetsCustomData xmlns:go="http://customooxmlschemas.google.com/" r:id="rId1" roundtripDataSignature="AMtx7mhSz9Q4P+5yq7fn18hhYI0KVGpQsA=="/>
    </ext>
  </extLst>
</comments>
</file>

<file path=xl/sharedStrings.xml><?xml version="1.0" encoding="utf-8"?>
<sst xmlns="http://schemas.openxmlformats.org/spreadsheetml/2006/main" count="490" uniqueCount="225">
  <si>
    <t>Rozpočet kraje na rok 2023</t>
  </si>
  <si>
    <t>Junák - český skaut, Liberecký kraj, z. s.</t>
  </si>
  <si>
    <t>verze:</t>
  </si>
  <si>
    <t>Zemědělská 302/18a, 46008 Liberec 8</t>
  </si>
  <si>
    <t>schváleno:</t>
  </si>
  <si>
    <t>IČ: 709 00 973 | ev. č.: 510</t>
  </si>
  <si>
    <t>nahrazuje:</t>
  </si>
  <si>
    <t>Vybrané vstupní parametry rozpočtu:</t>
  </si>
  <si>
    <t>Počet registrovaných členů v Libereckém kraji:</t>
  </si>
  <si>
    <t>Kraj si ponechá na svůj provoz, mzdy a podporu aktivit vůči OJ:</t>
  </si>
  <si>
    <t>Výsledek rozpočtu (rezerva)</t>
  </si>
  <si>
    <t>---</t>
  </si>
  <si>
    <t>orientační procento celkové rezervy (-ztráty) v rozpočtech skautského kraje</t>
  </si>
  <si>
    <t>Kraj: Výsledek rozpočtu pouze kraje (bez chaty Seleška a externích příjmů)</t>
  </si>
  <si>
    <t>předseda KRJ</t>
  </si>
  <si>
    <t>výsledek rozpočtu kraje bez chaty Seleška (aby nebyl zatížen ziskem ani ztrátou rozpočtu chaty)</t>
  </si>
  <si>
    <t>Seleška: Výsledek samostaného rozpočtu chaty Seleška (po odložení a čerpání rezervy)</t>
  </si>
  <si>
    <t>vedoucí Selešky</t>
  </si>
  <si>
    <t>zůstatek samostatného rozpočtu chaty Seleška po uhrazení roční splátky ve prospěch kraje</t>
  </si>
  <si>
    <t>Seleška: Roční tvorba rezervy (na samostatný účet kraje)</t>
  </si>
  <si>
    <t>roční tvorba rezervy na budoucí investice chaty a kraje, která se ukládá na samostatný spořicí účet kraje</t>
  </si>
  <si>
    <t>Cílené čerpání staré rezervy - velké investice</t>
  </si>
  <si>
    <t>KRJ</t>
  </si>
  <si>
    <t>pouze v letech, kdy je plánována nějaká mimořádná velká investice</t>
  </si>
  <si>
    <t>Příjmy</t>
  </si>
  <si>
    <t>částka celkem</t>
  </si>
  <si>
    <t>zdroj financí</t>
  </si>
  <si>
    <t>řádek</t>
  </si>
  <si>
    <t>položka</t>
  </si>
  <si>
    <t>na člena</t>
  </si>
  <si>
    <t>Dotace ze státního rozpočtu 2023 (nárokový základ)</t>
  </si>
  <si>
    <r>
      <rPr>
        <rFont val="Calibri"/>
        <color theme="1"/>
        <sz val="8.0"/>
      </rPr>
      <t xml:space="preserve">dotace MŠMT
</t>
    </r>
    <r>
      <rPr>
        <rFont val="Calibri"/>
        <color theme="1"/>
        <sz val="7.0"/>
      </rPr>
      <t>(pro kraje)</t>
    </r>
  </si>
  <si>
    <t>odhad dle předchozího roku a schváleného rozpočtu ústředí (dotace pro kraje)</t>
  </si>
  <si>
    <t>Dotace ze státního rozpočtu 2023 (nadstavba)</t>
  </si>
  <si>
    <r>
      <rPr>
        <rFont val="Calibri"/>
        <color theme="1"/>
        <sz val="8.0"/>
      </rPr>
      <t xml:space="preserve">dotace MŠMT
</t>
    </r>
    <r>
      <rPr>
        <rFont val="Calibri"/>
        <color theme="1"/>
        <sz val="7.0"/>
      </rPr>
      <t>(pro kraje)</t>
    </r>
  </si>
  <si>
    <t>Dotace ze státního rozpočtu 2023 (částka na mzdy)</t>
  </si>
  <si>
    <r>
      <rPr>
        <rFont val="Calibri"/>
        <color theme="1"/>
        <sz val="8.0"/>
      </rPr>
      <t xml:space="preserve">dotace MŠMT
</t>
    </r>
    <r>
      <rPr>
        <rFont val="Calibri"/>
        <color theme="1"/>
        <sz val="7.0"/>
      </rPr>
      <t>(mzdy)</t>
    </r>
  </si>
  <si>
    <t>samostatný částka vyčleněná na úhrady mezd zaměstnanců kraje</t>
  </si>
  <si>
    <t>Členský příspěvek od členů skautského Libereckého kraje</t>
  </si>
  <si>
    <t>vlastní</t>
  </si>
  <si>
    <t>dle předpokládaného minimálního počtu členů v kraji</t>
  </si>
  <si>
    <t>Dotace na rádcovské kurzy (pořádané OJ v kraji)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</si>
  <si>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(rádci)</t>
    </r>
  </si>
  <si>
    <t>odhad dle předpokládaných RK středisek v kraji</t>
  </si>
  <si>
    <t>Dotace na rádcovské kurzy (Frak 2023)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</si>
  <si>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(rádci)</t>
    </r>
  </si>
  <si>
    <t>realizace akce 5 dní (účast cca 20 osob), dle dotační vyhlášky</t>
  </si>
  <si>
    <t>Dotace na vzdělávání (seminář pro vedoucí oddílů)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</si>
  <si>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</si>
  <si>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realizace 1 den (účast cca 20 osob)</t>
  </si>
  <si>
    <t>Dotace na vzdělávání (vůdcovské zkoušky v Jablonci n/N)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</si>
  <si>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</si>
  <si>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v rámci jednoho zkouškového víkendu (cca 20 účastníků)</t>
  </si>
  <si>
    <t>Dotace na vzdělávání (vůdcovský kurz 5:10 Sever)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</si>
  <si>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</si>
  <si>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první víkend na podzim</t>
  </si>
  <si>
    <t>Dotace na vzdělávání (ČLK2023)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</si>
  <si>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</si>
  <si>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realizace prodlouženého víkendu a letního běhu (max. 18 osob)</t>
  </si>
  <si>
    <t>Dotace na vzdělávání (Meetro 7)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</si>
  <si>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</si>
  <si>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realizace 3 dnů (účast cca 60 osob)</t>
  </si>
  <si>
    <t>Zajištění akce "Mapy kolem nás" (dříve Dny GIS) - spolupráce s KÚ LK</t>
  </si>
  <si>
    <t>externí</t>
  </si>
  <si>
    <t>zajištění cen a podpora akce</t>
  </si>
  <si>
    <t>Příjmy z pronájmu materiálu</t>
  </si>
  <si>
    <t>projektor, plackovač</t>
  </si>
  <si>
    <t>Dary, sponzoři</t>
  </si>
  <si>
    <t>pro tento rok cíleně neplánujeme hledání čistě finančních darů</t>
  </si>
  <si>
    <t>Úroky z rezervního bankovního účtu</t>
  </si>
  <si>
    <t>čistý příjem z úroků</t>
  </si>
  <si>
    <t>Účastnické poplatky na akcích kraje</t>
  </si>
  <si>
    <t>účastnické poplatky</t>
  </si>
  <si>
    <t>předpokládané příjmy z účastnických poplatků jednotlivých akcí</t>
  </si>
  <si>
    <t>Příspěvek chaty Seleška do rozpočtu KRJ</t>
  </si>
  <si>
    <t>Seleška</t>
  </si>
  <si>
    <t>spoluúčast chaty na provozu skautského kraje</t>
  </si>
  <si>
    <t>Ostatní příjmy rozpočtu Skautské chaty Seleška</t>
  </si>
  <si>
    <t>samosattný dokument</t>
  </si>
  <si>
    <t>tým Seleška</t>
  </si>
  <si>
    <t>Finanční prostředky k dispozici dle typu zdroje</t>
  </si>
  <si>
    <t>kontrolní součet</t>
  </si>
  <si>
    <t>dle samostatně schváleného rozpočtu chaty Seleška</t>
  </si>
  <si>
    <t>∑</t>
  </si>
  <si>
    <t>Celkem</t>
  </si>
  <si>
    <t>Výdaje</t>
  </si>
  <si>
    <t>správce kapitoly</t>
  </si>
  <si>
    <t>Zdroj financování výdajů dle příjmových kapitol</t>
  </si>
  <si>
    <t>kontrolní</t>
  </si>
  <si>
    <t>mšmt (kraje)</t>
  </si>
  <si>
    <t>mšmt (mzdy)</t>
  </si>
  <si>
    <t>dotace (vzdělávání)</t>
  </si>
  <si>
    <t>dotace (rádci)</t>
  </si>
  <si>
    <t>účast. poplatky</t>
  </si>
  <si>
    <t>seleška</t>
  </si>
  <si>
    <t>součet</t>
  </si>
  <si>
    <t>Dotace: převod na NOJ (základ)</t>
  </si>
  <si>
    <t>hospodářka + předseda KRJ</t>
  </si>
  <si>
    <t>převod celého základu dotace na NOJ (dle krajské dotační vyhlášky)</t>
  </si>
  <si>
    <t>max. 70%, zbytek OJ</t>
  </si>
  <si>
    <t>Dotace: převod na NOJ (nadstavba)</t>
  </si>
  <si>
    <t>po odečtení části na krajské aktivity a mzdy; částka na NOJ (dle krajské dotační vyhlášky)</t>
  </si>
  <si>
    <t>Granty KRJ: Projekty a akce OJ</t>
  </si>
  <si>
    <t>volená KRJ</t>
  </si>
  <si>
    <t>čerpá se z vlastních zdrojů (kde by byl souběh dotace), výjimečně z MŠMT dotace</t>
  </si>
  <si>
    <t>nelze z dotace</t>
  </si>
  <si>
    <t>Podpora cestovného účastníků vzdělávacích akcí ze středisek LK</t>
  </si>
  <si>
    <t>z vlastních prostředků, pomoc střediskům v motivaci účastníků</t>
  </si>
  <si>
    <t>Výchova: Základní kola SZ 2023</t>
  </si>
  <si>
    <t>částka cca 300,-Kč na družinu na základním kole</t>
  </si>
  <si>
    <t>Výchova: Krajské kolo SZ 2023</t>
  </si>
  <si>
    <t>uspořádání krajského kola - prostředky hrazené pořadatelskému středisku</t>
  </si>
  <si>
    <t>Výchova: Účast družin na republikovém kole SZ 2023</t>
  </si>
  <si>
    <t>2 družiny na republikovém kole (cesta, účastnické poplatky apod.)</t>
  </si>
  <si>
    <t>Výchova: Dotace na rádcovské kurzy v kraji (z ústředí)</t>
  </si>
  <si>
    <t>dotace/dar na rádcovské kurzy středisek - dle pravidel ústředí</t>
  </si>
  <si>
    <t>max. 70% (+ OJ)</t>
  </si>
  <si>
    <t>Výchova: RK Žirafa Krkonoše</t>
  </si>
  <si>
    <t>finanční příspěvek z vlastních skautského kraje na účastníky na rádcovském kurzu</t>
  </si>
  <si>
    <t>Výchova: Krajský RK Frak</t>
  </si>
  <si>
    <t>dotace + účastnické poplatky (20 účastníků, 5 dní)</t>
  </si>
  <si>
    <t>max. 70%</t>
  </si>
  <si>
    <t>750,-/účastník</t>
  </si>
  <si>
    <t>Roveři: Regionální roverské akce</t>
  </si>
  <si>
    <t>zpravodajka 
pro rovery</t>
  </si>
  <si>
    <t>vlastní prostředky + účastnické poplatky (1 víkend)</t>
  </si>
  <si>
    <t>300,-/účastník/víkend</t>
  </si>
  <si>
    <t>Roveři: Meetro 7 - krajské roverské setkání</t>
  </si>
  <si>
    <t>dotace na vzdělávání + vlastní prostředky + účastnické poplatky (1 víkend, cca 60 účastníků)</t>
  </si>
  <si>
    <t>300,-/účastník</t>
  </si>
  <si>
    <t>Vzdělávání: Seminář pro vedoucí oddílů</t>
  </si>
  <si>
    <t>jídlo a zajištění akce</t>
  </si>
  <si>
    <t>nutná spoluúčast</t>
  </si>
  <si>
    <t>0,-/účastník</t>
  </si>
  <si>
    <t>Vzdělávání: Vůdcovské zkoušky v Jablonci n/N</t>
  </si>
  <si>
    <t>vedoucí akce 
(Fox)</t>
  </si>
  <si>
    <t>dotace na vzdělávání + vlastní prostředky + účastnické poplatky</t>
  </si>
  <si>
    <t>příspěvek kraje</t>
  </si>
  <si>
    <t>600,-/účastník</t>
  </si>
  <si>
    <t>Vzdělávání: první víkendy 5:10 Sever</t>
  </si>
  <si>
    <t>tým VK</t>
  </si>
  <si>
    <t>Vzdělávání: Podpora ZZA kurzů</t>
  </si>
  <si>
    <t>krajský příspěvek pořadatelům kurzů</t>
  </si>
  <si>
    <t>Vzdělávání: ČLK2023 (prodloužený víkend + letní běh)</t>
  </si>
  <si>
    <t>tým ČLK</t>
  </si>
  <si>
    <t>2500,-/účastník</t>
  </si>
  <si>
    <t>Setkání vedení středisek s krajem</t>
  </si>
  <si>
    <t>Revizní komise</t>
  </si>
  <si>
    <t>předseda RK</t>
  </si>
  <si>
    <t>cestovné RK, provoz + materiál</t>
  </si>
  <si>
    <t>Mzdy: Hospodář (kraje+Selešky)</t>
  </si>
  <si>
    <t>placeno z dotace MŠMT a částečně příspěvkem chaty Seleška</t>
  </si>
  <si>
    <t>Mzdy: Asistent/ka KRJ + koordinátorka ubytování Selešky</t>
  </si>
  <si>
    <t>Aktualizace účetního SW - hospodaření</t>
  </si>
  <si>
    <t>hospodářka</t>
  </si>
  <si>
    <t>aktualizace software a servisu na celý rok</t>
  </si>
  <si>
    <t>Provoz kanceláře: Vedení bankovního účtu</t>
  </si>
  <si>
    <t>bezplatné účty u Fio banky, ale placené zahraniční platby (několik za rok typicky na Selešce)</t>
  </si>
  <si>
    <t>Provoz kanceláře: Nájemné kancelář + archiv / sklad</t>
  </si>
  <si>
    <t>dle minulých let</t>
  </si>
  <si>
    <t>Tým zpravodajů + rezerva předsedy</t>
  </si>
  <si>
    <t>materiál, reprezentace, další vzdělávání, jiné cestovné, …</t>
  </si>
  <si>
    <t>Cestovné - návštěvy táborů, návštěvy středisek a akcí</t>
  </si>
  <si>
    <t>vedení kraje, zpravodajský tým i členové KRJ</t>
  </si>
  <si>
    <t>Cestovné členů krajské rady</t>
  </si>
  <si>
    <t>mimo zpravodajů, kteří mají cesty v rámci své kapitoly</t>
  </si>
  <si>
    <t>Materiál a drobné vybavení kraje</t>
  </si>
  <si>
    <t>provozní i dlouhodobý materiál (tonery, kancelářské potřeby apod.)</t>
  </si>
  <si>
    <t>Nové krajské vybavení</t>
  </si>
  <si>
    <t>pořízení nového krajského vybavení - rozšíření majetku (např. nový projektor apod.)</t>
  </si>
  <si>
    <t>Projekty KRJ, weby, propagace</t>
  </si>
  <si>
    <t>domény, propagace skautlib.cz, ceny na akci "Mapy kolem nás" (dříve Dny GIS)</t>
  </si>
  <si>
    <t>Výjezdní zasedání KRJ + stmelovací akce KRJ a týmu</t>
  </si>
  <si>
    <t>víkendové zasedání KRJ mimo kancelář + např. krajské grilování</t>
  </si>
  <si>
    <t>Výdaje rozpočtu Skautské chaty Seleška</t>
  </si>
  <si>
    <t>samostatný dokument</t>
  </si>
  <si>
    <t>dle schváleného samostatného rozpočtu (včetně zohlednění příspěvku na mzdu ze Selešky do kraje)</t>
  </si>
  <si>
    <t>Rozpočet kraje na rok 2022</t>
  </si>
  <si>
    <t>Kraj: Výsledek rozpočtu pouze kraje (bez chaty Seleška)</t>
  </si>
  <si>
    <t>Dotace ze státního rozpočtu 2021 (nárokový základ)</t>
  </si>
  <si>
    <r>
      <rPr>
        <rFont val="Calibri"/>
        <color theme="1"/>
        <sz val="8.0"/>
      </rPr>
      <t xml:space="preserve">dotace MŠMT
</t>
    </r>
    <r>
      <rPr>
        <rFont val="Calibri"/>
        <color theme="1"/>
        <sz val="7.0"/>
      </rPr>
      <t>(pro kraje)</t>
    </r>
  </si>
  <si>
    <t>Dotace ze státního rozpočtu 2021 (nadstavba)</t>
  </si>
  <si>
    <r>
      <rPr>
        <rFont val="Calibri"/>
        <color theme="1"/>
        <sz val="8.0"/>
      </rPr>
      <t xml:space="preserve">dotace MŠMT
</t>
    </r>
    <r>
      <rPr>
        <rFont val="Calibri"/>
        <color theme="1"/>
        <sz val="7.0"/>
      </rPr>
      <t>(pro kraje)</t>
    </r>
  </si>
  <si>
    <t>Dotace ze státního rozpočtu 2021 (částka na mzdy)</t>
  </si>
  <si>
    <r>
      <rPr>
        <rFont val="Calibri"/>
        <color theme="1"/>
        <sz val="8.0"/>
      </rPr>
      <t xml:space="preserve">dotace MŠMT
</t>
    </r>
    <r>
      <rPr>
        <rFont val="Calibri"/>
        <color theme="1"/>
        <sz val="7.0"/>
      </rPr>
      <t>(mzdy)</t>
    </r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</si>
  <si>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(rádci)</t>
    </r>
  </si>
  <si>
    <t>Dotace na rádcovské kurzy (Frak 2021)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</si>
  <si>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(rádci)</t>
    </r>
  </si>
  <si>
    <t>realizace akce 5 dní (účast cca 25 osob), dle dotační vyhlášky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</si>
  <si>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</si>
  <si>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</si>
  <si>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Dotace na vzdělávání (ČK Vocať Pocaď 2021)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</si>
  <si>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</si>
  <si>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realizace všech 3 víkendů (účast 25 osob)</t>
  </si>
  <si>
    <t>Dotace na vzdělávání (VK 5:10 sever - část v roce 2021)</t>
  </si>
  <si>
    <t>spíš ne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</si>
  <si>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</si>
  <si>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realizace případných prvních 2 víkendů (účast 20 osob)</t>
  </si>
  <si>
    <t>Dotace na vzdělávání (ČK Kudy Kam)</t>
  </si>
  <si>
    <t>50 na 50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</si>
  <si>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</si>
  <si>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realizace 3 víkendy (účast cca 28 osob)</t>
  </si>
  <si>
    <r>
      <rPr>
        <rFont val="Calibri"/>
        <color theme="1"/>
        <sz val="8.0"/>
      </rPr>
      <t xml:space="preserve">dotace ústředí
</t>
    </r>
    <r>
      <rPr>
        <rFont val="Calibri"/>
        <color theme="1"/>
        <sz val="7.0"/>
      </rPr>
      <t>(na vzdělávání)</t>
    </r>
  </si>
  <si>
    <t>bude doplněno</t>
  </si>
  <si>
    <t>loňské částky</t>
  </si>
  <si>
    <t>Výchova: Základní kola ZVaS 2022</t>
  </si>
  <si>
    <t>výchovná zpravodajka</t>
  </si>
  <si>
    <t>Výchova: Krajské kolo ZVaS 2022</t>
  </si>
  <si>
    <t>Výchova: Účast družin na republikovém kole ZVaS 2022</t>
  </si>
  <si>
    <t>vlastní prostředky + účastnické poplatky (5 dní)</t>
  </si>
  <si>
    <t>místopřed. KRJ</t>
  </si>
  <si>
    <t>zpravodaj pro vzdělávání</t>
  </si>
  <si>
    <t>Vzdělávání: ČK Vocať Pocaď (všechny 3 víkendy kurzu)</t>
  </si>
  <si>
    <t>vedoucí akce 
(Ňuf)</t>
  </si>
  <si>
    <t>dotace na vzdělávání + vlastní prostředky + účastnické poplatky (3 víkendy)</t>
  </si>
  <si>
    <t>900,-/účastník</t>
  </si>
  <si>
    <t>Vzdělávání: VK 5:10 sever 2022/23 (případné první 2 víkendy kurzu)</t>
  </si>
  <si>
    <t>dotace na vzdělávání + vlastní prostředky + účastnické poplatky (2 víkendy)</t>
  </si>
  <si>
    <t>1. část: 800,-/účastník</t>
  </si>
  <si>
    <t>Vzdělávání: ČK Kudy Kam (3 víkendy kurzu)</t>
  </si>
  <si>
    <t>vedoucí akce 
(Lišák)</t>
  </si>
  <si>
    <t>800,-/účastník</t>
  </si>
  <si>
    <t>Mzdy: Koordinátorka ubytování Selešky</t>
  </si>
  <si>
    <t>Mzdy: Asistentka KRJ</t>
  </si>
  <si>
    <t>sk. Seleška + předseda KRJ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</si>
</sst>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-* #,##0.00\ &quot;Kč&quot;_-;\-* #,##0.00\ &quot;Kč&quot;_-;_-* &quot;-&quot;??\ &quot;Kč&quot;_-;_-@"/>
    <numFmt numFmtId="165" formatCode="yyyy\-mm\-dd"/>
    <numFmt numFmtId="166" formatCode="#,##0_ ;[Red]\-#,##0\ "/>
    <numFmt numFmtId="167" formatCode="#,##0&quot; osob &quot;"/>
    <numFmt numFmtId="168" formatCode="_-\ #,##0.00\ &quot;Kč&quot;_-;\-\ #,##0.00\ &quot;Kč&quot;_-;_-\ &quot;-&quot;??\ &quot;Kč&quot;_-;_-@"/>
    <numFmt numFmtId="169" formatCode="#,##0.00\ &quot;Kč&quot;"/>
    <numFmt numFmtId="170" formatCode="#,##0.00\ [$Kč-405]"/>
  </numFmts>
  <fonts count="21">
    <font>
      <sz val="10.0"/>
      <color rgb="FF000000"/>
      <name val="Arial"/>
      <scheme val="minor"/>
    </font>
    <font>
      <sz val="10.0"/>
      <color theme="1"/>
      <name val="Calibri"/>
    </font>
    <font>
      <b/>
      <sz val="28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b/>
      <sz val="9.0"/>
      <color theme="1"/>
      <name val="Calibri"/>
    </font>
    <font>
      <sz val="9.0"/>
      <color theme="1"/>
      <name val="Calibri"/>
    </font>
    <font>
      <b/>
      <sz val="13.0"/>
      <color theme="1"/>
      <name val="Calibri"/>
    </font>
    <font/>
    <font>
      <sz val="8.0"/>
      <color theme="1"/>
      <name val="Calibri"/>
    </font>
    <font>
      <sz val="10.0"/>
      <color rgb="FF808080"/>
      <name val="Calibri"/>
    </font>
    <font>
      <i/>
      <sz val="8.0"/>
      <color rgb="FF808080"/>
      <name val="Calibri"/>
    </font>
    <font>
      <sz val="8.0"/>
      <color rgb="FF808080"/>
      <name val="Calibri"/>
    </font>
    <font>
      <b/>
      <sz val="10.0"/>
      <color theme="1"/>
      <name val="Calibri"/>
    </font>
    <font>
      <b/>
      <sz val="10.0"/>
      <color rgb="FF808080"/>
      <name val="Calibri"/>
    </font>
    <font>
      <b/>
      <sz val="10.0"/>
      <color theme="1"/>
      <name val="Courier New"/>
    </font>
    <font>
      <b/>
      <sz val="14.0"/>
      <color theme="1"/>
      <name val="Calibri"/>
    </font>
    <font>
      <sz val="8.0"/>
      <color rgb="FF7F7F7F"/>
      <name val="Calibri"/>
    </font>
    <font>
      <sz val="8.0"/>
      <color rgb="FFA5A5A5"/>
      <name val="Calibri"/>
    </font>
    <font>
      <sz val="10.0"/>
      <color theme="1"/>
      <name val="Arial"/>
    </font>
    <font>
      <sz val="10.0"/>
      <color rgb="FF000000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theme="6"/>
        <bgColor theme="6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CC99"/>
        <bgColor rgb="FFFFCC99"/>
      </patternFill>
    </fill>
    <fill>
      <patternFill patternType="solid">
        <fgColor rgb="FFD9EAD3"/>
        <bgColor rgb="FFD9EAD3"/>
      </patternFill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</fills>
  <borders count="78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hair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hair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hair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top style="hair">
        <color rgb="FF000000"/>
      </top>
    </border>
    <border>
      <left style="hair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bottom style="thin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thin">
        <color rgb="FF000000"/>
      </right>
    </border>
    <border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</border>
    <border>
      <left style="hair">
        <color rgb="FF000000"/>
      </left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right style="thin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right style="hair">
        <color rgb="FF000000"/>
      </right>
      <top style="hair">
        <color rgb="FF000000"/>
      </top>
    </border>
    <border>
      <left/>
      <right style="thin">
        <color rgb="FF000000"/>
      </right>
      <top style="hair">
        <color rgb="FF000000"/>
      </top>
      <bottom/>
    </border>
    <border>
      <left/>
      <right style="thin">
        <color rgb="FF000000"/>
      </right>
      <top/>
      <bottom/>
    </border>
    <border>
      <right style="hair">
        <color rgb="FF000000"/>
      </right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top style="hair">
        <color rgb="FF000000"/>
      </top>
      <bottom/>
    </border>
    <border>
      <right style="thin">
        <color rgb="FF000000"/>
      </right>
      <top style="hair">
        <color rgb="FF000000"/>
      </top>
      <bottom/>
    </border>
    <border>
      <left style="hair">
        <color rgb="FF000000"/>
      </left>
      <top/>
      <bottom style="hair">
        <color rgb="FF000000"/>
      </bottom>
    </border>
    <border>
      <right style="thin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64" xfId="0" applyFont="1" applyNumberFormat="1"/>
    <xf borderId="0" fillId="0" fontId="1" numFmtId="0" xfId="0" applyAlignment="1" applyFont="1">
      <alignment horizontal="left"/>
    </xf>
    <xf borderId="0" fillId="0" fontId="3" numFmtId="0" xfId="0" applyFont="1"/>
    <xf borderId="0" fillId="0" fontId="3" numFmtId="164" xfId="0" applyFont="1" applyNumberFormat="1"/>
    <xf borderId="0" fillId="0" fontId="3" numFmtId="165" xfId="0" applyAlignment="1" applyFont="1" applyNumberFormat="1">
      <alignment horizontal="center" readingOrder="0"/>
    </xf>
    <xf borderId="0" fillId="0" fontId="4" numFmtId="0" xfId="0" applyFont="1"/>
    <xf borderId="0" fillId="0" fontId="4" numFmtId="164" xfId="0" applyFont="1" applyNumberFormat="1"/>
    <xf borderId="0" fillId="0" fontId="4" numFmtId="1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3" numFmtId="165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0" fillId="0" fontId="5" numFmtId="0" xfId="0" applyAlignment="1" applyFont="1">
      <alignment horizontal="left"/>
    </xf>
    <xf borderId="0" fillId="0" fontId="4" numFmtId="166" xfId="0" applyAlignment="1" applyFont="1" applyNumberFormat="1">
      <alignment horizontal="center"/>
    </xf>
    <xf borderId="0" fillId="0" fontId="6" numFmtId="0" xfId="0" applyAlignment="1" applyFont="1">
      <alignment horizontal="left"/>
    </xf>
    <xf borderId="0" fillId="0" fontId="6" numFmtId="167" xfId="0" applyFont="1" applyNumberFormat="1"/>
    <xf borderId="0" fillId="0" fontId="6" numFmtId="164" xfId="0" applyAlignment="1" applyFont="1" applyNumberFormat="1">
      <alignment horizontal="right"/>
    </xf>
    <xf borderId="0" fillId="0" fontId="4" numFmtId="0" xfId="0" applyAlignment="1" applyFont="1">
      <alignment horizontal="center"/>
    </xf>
    <xf borderId="1" fillId="2" fontId="7" numFmtId="0" xfId="0" applyAlignment="1" applyBorder="1" applyFill="1" applyFont="1">
      <alignment horizontal="left" vertical="center"/>
    </xf>
    <xf borderId="2" fillId="0" fontId="8" numFmtId="0" xfId="0" applyBorder="1" applyFont="1"/>
    <xf borderId="3" fillId="0" fontId="8" numFmtId="0" xfId="0" applyBorder="1" applyFont="1"/>
    <xf borderId="4" fillId="3" fontId="3" numFmtId="168" xfId="0" applyAlignment="1" applyBorder="1" applyFill="1" applyFont="1" applyNumberFormat="1">
      <alignment horizontal="center" shrinkToFit="0" vertical="center" wrapText="1"/>
    </xf>
    <xf quotePrefix="1" borderId="5" fillId="2" fontId="9" numFmtId="0" xfId="0" applyAlignment="1" applyBorder="1" applyFont="1">
      <alignment horizontal="center" shrinkToFit="0" vertical="center" wrapText="1"/>
    </xf>
    <xf quotePrefix="1" borderId="6" fillId="2" fontId="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7" fillId="0" fontId="10" numFmtId="0" xfId="0" applyAlignment="1" applyBorder="1" applyFont="1">
      <alignment horizontal="left" vertical="top"/>
    </xf>
    <xf borderId="8" fillId="0" fontId="11" numFmtId="0" xfId="0" applyAlignment="1" applyBorder="1" applyFont="1">
      <alignment vertical="top"/>
    </xf>
    <xf borderId="8" fillId="0" fontId="8" numFmtId="0" xfId="0" applyBorder="1" applyFont="1"/>
    <xf borderId="9" fillId="0" fontId="8" numFmtId="0" xfId="0" applyBorder="1" applyFont="1"/>
    <xf borderId="10" fillId="2" fontId="12" numFmtId="10" xfId="0" applyAlignment="1" applyBorder="1" applyFont="1" applyNumberFormat="1">
      <alignment horizontal="center" vertical="top"/>
    </xf>
    <xf borderId="8" fillId="0" fontId="10" numFmtId="0" xfId="0" applyAlignment="1" applyBorder="1" applyFont="1">
      <alignment vertical="top"/>
    </xf>
    <xf borderId="11" fillId="0" fontId="10" numFmtId="0" xfId="0" applyAlignment="1" applyBorder="1" applyFont="1">
      <alignment vertical="top"/>
    </xf>
    <xf borderId="0" fillId="0" fontId="10" numFmtId="0" xfId="0" applyAlignment="1" applyFont="1">
      <alignment vertical="top"/>
    </xf>
    <xf borderId="0" fillId="0" fontId="10" numFmtId="0" xfId="0" applyAlignment="1" applyFont="1">
      <alignment horizontal="left" vertical="top"/>
    </xf>
    <xf borderId="12" fillId="0" fontId="1" numFmtId="0" xfId="0" applyBorder="1" applyFont="1"/>
    <xf borderId="13" fillId="0" fontId="1" numFmtId="0" xfId="0" applyAlignment="1" applyBorder="1" applyFont="1">
      <alignment horizontal="left"/>
    </xf>
    <xf borderId="14" fillId="0" fontId="1" numFmtId="0" xfId="0" applyAlignment="1" applyBorder="1" applyFont="1">
      <alignment horizontal="left"/>
    </xf>
    <xf borderId="15" fillId="0" fontId="8" numFmtId="0" xfId="0" applyBorder="1" applyFont="1"/>
    <xf borderId="4" fillId="4" fontId="13" numFmtId="169" xfId="0" applyBorder="1" applyFill="1" applyFont="1" applyNumberFormat="1"/>
    <xf borderId="16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center" shrinkToFit="0" vertical="center" wrapText="1"/>
    </xf>
    <xf borderId="18" fillId="0" fontId="10" numFmtId="0" xfId="0" applyAlignment="1" applyBorder="1" applyFont="1">
      <alignment horizontal="left" vertical="top"/>
    </xf>
    <xf borderId="19" fillId="0" fontId="11" numFmtId="0" xfId="0" applyAlignment="1" applyBorder="1" applyFont="1">
      <alignment horizontal="left" vertical="top"/>
    </xf>
    <xf borderId="20" fillId="0" fontId="8" numFmtId="0" xfId="0" applyBorder="1" applyFont="1"/>
    <xf borderId="21" fillId="2" fontId="12" numFmtId="10" xfId="0" applyAlignment="1" applyBorder="1" applyFont="1" applyNumberFormat="1">
      <alignment horizontal="center" vertical="top"/>
    </xf>
    <xf borderId="22" fillId="0" fontId="8" numFmtId="0" xfId="0" applyBorder="1" applyFont="1"/>
    <xf borderId="23" fillId="0" fontId="8" numFmtId="0" xfId="0" applyBorder="1" applyFont="1"/>
    <xf borderId="24" fillId="0" fontId="1" numFmtId="0" xfId="0" applyBorder="1" applyFont="1"/>
    <xf borderId="25" fillId="0" fontId="1" numFmtId="0" xfId="0" applyAlignment="1" applyBorder="1" applyFont="1">
      <alignment horizontal="left"/>
    </xf>
    <xf borderId="26" fillId="0" fontId="1" numFmtId="0" xfId="0" applyAlignment="1" applyBorder="1" applyFont="1">
      <alignment horizontal="left"/>
    </xf>
    <xf borderId="27" fillId="0" fontId="8" numFmtId="0" xfId="0" applyBorder="1" applyFont="1"/>
    <xf borderId="28" fillId="4" fontId="13" numFmtId="164" xfId="0" applyBorder="1" applyFont="1" applyNumberFormat="1"/>
    <xf borderId="29" fillId="0" fontId="9" numFmtId="0" xfId="0" applyAlignment="1" applyBorder="1" applyFont="1">
      <alignment horizontal="center" shrinkToFit="0" vertical="center" wrapText="1"/>
    </xf>
    <xf borderId="30" fillId="0" fontId="9" numFmtId="0" xfId="0" applyAlignment="1" applyBorder="1" applyFont="1">
      <alignment horizontal="center" shrinkToFit="0" vertical="center" wrapText="1"/>
    </xf>
    <xf borderId="31" fillId="0" fontId="10" numFmtId="0" xfId="0" applyAlignment="1" applyBorder="1" applyFont="1">
      <alignment horizontal="left" vertical="top"/>
    </xf>
    <xf borderId="32" fillId="0" fontId="10" numFmtId="0" xfId="0" applyAlignment="1" applyBorder="1" applyFont="1">
      <alignment horizontal="left" vertical="top"/>
    </xf>
    <xf borderId="33" fillId="0" fontId="11" numFmtId="0" xfId="0" applyAlignment="1" applyBorder="1" applyFont="1">
      <alignment horizontal="left" vertical="top"/>
    </xf>
    <xf borderId="34" fillId="0" fontId="8" numFmtId="0" xfId="0" applyBorder="1" applyFont="1"/>
    <xf borderId="8" fillId="0" fontId="10" numFmtId="0" xfId="0" applyAlignment="1" applyBorder="1" applyFont="1">
      <alignment horizontal="left" vertical="top"/>
    </xf>
    <xf borderId="35" fillId="0" fontId="11" numFmtId="0" xfId="0" applyAlignment="1" applyBorder="1" applyFont="1">
      <alignment horizontal="left" vertical="top"/>
    </xf>
    <xf borderId="36" fillId="0" fontId="8" numFmtId="0" xfId="0" applyBorder="1" applyFont="1"/>
    <xf borderId="11" fillId="0" fontId="8" numFmtId="0" xfId="0" applyBorder="1" applyFont="1"/>
    <xf borderId="18" fillId="0" fontId="1" numFmtId="0" xfId="0" applyBorder="1" applyFont="1"/>
    <xf quotePrefix="1" borderId="0" fillId="0" fontId="1" numFmtId="0" xfId="0" applyAlignment="1" applyFont="1">
      <alignment horizontal="left"/>
    </xf>
    <xf borderId="19" fillId="0" fontId="1" numFmtId="0" xfId="0" applyAlignment="1" applyBorder="1" applyFont="1">
      <alignment horizontal="left"/>
    </xf>
    <xf borderId="21" fillId="5" fontId="13" numFmtId="168" xfId="0" applyBorder="1" applyFill="1" applyFont="1" applyNumberFormat="1"/>
    <xf borderId="37" fillId="0" fontId="9" numFmtId="0" xfId="0" applyAlignment="1" applyBorder="1" applyFont="1">
      <alignment horizontal="center" shrinkToFit="0" vertical="center" wrapText="1"/>
    </xf>
    <xf borderId="38" fillId="0" fontId="9" numFmtId="0" xfId="0" applyAlignment="1" applyBorder="1" applyFont="1">
      <alignment horizontal="center" shrinkToFit="0" vertical="center" wrapText="1"/>
    </xf>
    <xf borderId="10" fillId="6" fontId="12" numFmtId="10" xfId="0" applyAlignment="1" applyBorder="1" applyFill="1" applyFont="1" applyNumberFormat="1">
      <alignment horizontal="center" vertical="top"/>
    </xf>
    <xf borderId="1" fillId="7" fontId="7" numFmtId="0" xfId="0" applyAlignment="1" applyBorder="1" applyFill="1" applyFont="1">
      <alignment horizontal="left" vertical="top"/>
    </xf>
    <xf borderId="39" fillId="0" fontId="8" numFmtId="0" xfId="0" applyBorder="1" applyFont="1"/>
    <xf borderId="40" fillId="7" fontId="3" numFmtId="164" xfId="0" applyAlignment="1" applyBorder="1" applyFont="1" applyNumberFormat="1">
      <alignment horizontal="center" shrinkToFit="0" wrapText="1"/>
    </xf>
    <xf borderId="41" fillId="8" fontId="3" numFmtId="164" xfId="0" applyAlignment="1" applyBorder="1" applyFill="1" applyFont="1" applyNumberFormat="1">
      <alignment horizontal="center" shrinkToFit="0" wrapText="1"/>
    </xf>
    <xf borderId="41" fillId="7" fontId="3" numFmtId="0" xfId="0" applyAlignment="1" applyBorder="1" applyFont="1">
      <alignment horizontal="center" shrinkToFit="0" wrapText="1"/>
    </xf>
    <xf borderId="42" fillId="7" fontId="3" numFmtId="0" xfId="0" applyAlignment="1" applyBorder="1" applyFont="1">
      <alignment horizontal="center"/>
    </xf>
    <xf borderId="43" fillId="0" fontId="8" numFmtId="0" xfId="0" applyBorder="1" applyFont="1"/>
    <xf borderId="10" fillId="7" fontId="3" numFmtId="0" xfId="0" applyAlignment="1" applyBorder="1" applyFont="1">
      <alignment horizontal="left"/>
    </xf>
    <xf borderId="10" fillId="7" fontId="3" numFmtId="164" xfId="0" applyAlignment="1" applyBorder="1" applyFont="1" applyNumberFormat="1">
      <alignment horizontal="center" shrinkToFit="0" wrapText="1"/>
    </xf>
    <xf borderId="44" fillId="0" fontId="8" numFmtId="0" xfId="0" applyBorder="1" applyFont="1"/>
    <xf borderId="37" fillId="0" fontId="1" numFmtId="0" xfId="0" applyBorder="1" applyFont="1"/>
    <xf borderId="19" fillId="0" fontId="1" numFmtId="164" xfId="0" applyBorder="1" applyFont="1" applyNumberFormat="1"/>
    <xf borderId="21" fillId="7" fontId="13" numFmtId="164" xfId="0" applyBorder="1" applyFont="1" applyNumberFormat="1"/>
    <xf borderId="17" fillId="9" fontId="9" numFmtId="170" xfId="0" applyAlignment="1" applyBorder="1" applyFill="1" applyFont="1" applyNumberFormat="1">
      <alignment horizontal="center" shrinkToFit="0" vertical="center" wrapText="1"/>
    </xf>
    <xf borderId="41" fillId="0" fontId="9" numFmtId="0" xfId="0" applyAlignment="1" applyBorder="1" applyFont="1">
      <alignment horizontal="center" shrinkToFit="0" vertical="center" wrapText="1"/>
    </xf>
    <xf borderId="22" fillId="0" fontId="11" numFmtId="0" xfId="0" applyAlignment="1" applyBorder="1" applyFont="1">
      <alignment horizontal="left" vertical="top"/>
    </xf>
    <xf borderId="33" fillId="0" fontId="10" numFmtId="164" xfId="0" applyAlignment="1" applyBorder="1" applyFont="1" applyNumberFormat="1">
      <alignment horizontal="left" vertical="top"/>
    </xf>
    <xf borderId="45" fillId="7" fontId="14" numFmtId="164" xfId="0" applyAlignment="1" applyBorder="1" applyFont="1" applyNumberFormat="1">
      <alignment horizontal="left" vertical="top"/>
    </xf>
    <xf borderId="46" fillId="0" fontId="8" numFmtId="0" xfId="0" applyBorder="1" applyFont="1"/>
    <xf borderId="30" fillId="9" fontId="9" numFmtId="170" xfId="0" applyAlignment="1" applyBorder="1" applyFont="1" applyNumberFormat="1">
      <alignment horizontal="center" shrinkToFit="0" vertical="center" wrapText="1"/>
    </xf>
    <xf borderId="47" fillId="0" fontId="9" numFmtId="0" xfId="0" applyAlignment="1" applyBorder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0" xfId="0" applyFont="1" applyNumberFormat="1"/>
    <xf borderId="21" fillId="7" fontId="14" numFmtId="164" xfId="0" applyAlignment="1" applyBorder="1" applyFont="1" applyNumberFormat="1">
      <alignment horizontal="left" vertical="top"/>
    </xf>
    <xf borderId="38" fillId="0" fontId="8" numFmtId="0" xfId="0" applyBorder="1" applyFont="1"/>
    <xf borderId="19" fillId="0" fontId="10" numFmtId="164" xfId="0" applyAlignment="1" applyBorder="1" applyFont="1" applyNumberFormat="1">
      <alignment horizontal="left" vertical="top"/>
    </xf>
    <xf borderId="29" fillId="0" fontId="1" numFmtId="0" xfId="0" applyBorder="1" applyFont="1"/>
    <xf borderId="26" fillId="0" fontId="1" numFmtId="164" xfId="0" applyBorder="1" applyFont="1" applyNumberFormat="1"/>
    <xf borderId="28" fillId="7" fontId="13" numFmtId="164" xfId="0" applyBorder="1" applyFont="1" applyNumberFormat="1"/>
    <xf borderId="0" fillId="0" fontId="1" numFmtId="0" xfId="0" applyAlignment="1" applyFont="1">
      <alignment horizontal="center" shrinkToFit="0" vertical="center" wrapText="1"/>
    </xf>
    <xf borderId="26" fillId="0" fontId="1" numFmtId="164" xfId="0" applyAlignment="1" applyBorder="1" applyFont="1" applyNumberFormat="1">
      <alignment horizontal="center"/>
    </xf>
    <xf borderId="19" fillId="0" fontId="10" numFmtId="164" xfId="0" applyAlignment="1" applyBorder="1" applyFont="1" applyNumberFormat="1">
      <alignment horizontal="center" vertical="top"/>
    </xf>
    <xf borderId="26" fillId="0" fontId="1" numFmtId="0" xfId="0" applyBorder="1" applyFont="1"/>
    <xf borderId="30" fillId="0" fontId="1" numFmtId="164" xfId="0" applyBorder="1" applyFont="1" applyNumberFormat="1"/>
    <xf borderId="21" fillId="7" fontId="13" numFmtId="164" xfId="0" applyAlignment="1" applyBorder="1" applyFont="1" applyNumberFormat="1">
      <alignment horizontal="left" vertical="top"/>
    </xf>
    <xf borderId="30" fillId="9" fontId="9" numFmtId="0" xfId="0" applyAlignment="1" applyBorder="1" applyFont="1">
      <alignment horizontal="center" shrinkToFit="0" vertical="center" wrapText="1"/>
    </xf>
    <xf borderId="21" fillId="10" fontId="13" numFmtId="164" xfId="0" applyBorder="1" applyFill="1" applyFont="1" applyNumberFormat="1"/>
    <xf borderId="23" fillId="0" fontId="9" numFmtId="0" xfId="0" applyAlignment="1" applyBorder="1" applyFont="1">
      <alignment horizontal="center" shrinkToFit="0" vertical="center" wrapText="1"/>
    </xf>
    <xf borderId="46" fillId="0" fontId="9" numFmtId="0" xfId="0" applyAlignment="1" applyBorder="1" applyFont="1">
      <alignment horizontal="center" shrinkToFit="0" vertical="center" wrapText="1"/>
    </xf>
    <xf borderId="48" fillId="0" fontId="9" numFmtId="0" xfId="0" applyAlignment="1" applyBorder="1" applyFont="1">
      <alignment horizontal="center" shrinkToFit="0" vertical="center" wrapText="1"/>
    </xf>
    <xf borderId="48" fillId="0" fontId="8" numFmtId="0" xfId="0" applyBorder="1" applyFont="1"/>
    <xf borderId="28" fillId="7" fontId="13" numFmtId="169" xfId="0" applyBorder="1" applyFont="1" applyNumberFormat="1"/>
    <xf borderId="49" fillId="0" fontId="8" numFmtId="0" xfId="0" applyBorder="1" applyFont="1"/>
    <xf borderId="30" fillId="0" fontId="9" numFmtId="170" xfId="0" applyAlignment="1" applyBorder="1" applyFont="1" applyNumberFormat="1">
      <alignment horizontal="center" shrinkToFit="0" vertical="center" wrapText="1"/>
    </xf>
    <xf borderId="12" fillId="8" fontId="3" numFmtId="0" xfId="0" applyAlignment="1" applyBorder="1" applyFont="1">
      <alignment horizontal="left" vertical="center"/>
    </xf>
    <xf borderId="13" fillId="0" fontId="8" numFmtId="0" xfId="0" applyBorder="1" applyFont="1"/>
    <xf borderId="41" fillId="8" fontId="13" numFmtId="0" xfId="0" applyAlignment="1" applyBorder="1" applyFont="1">
      <alignment horizontal="center" vertical="center"/>
    </xf>
    <xf borderId="7" fillId="0" fontId="8" numFmtId="0" xfId="0" applyBorder="1" applyFont="1"/>
    <xf borderId="50" fillId="7" fontId="13" numFmtId="0" xfId="0" applyBorder="1" applyFont="1"/>
    <xf borderId="51" fillId="7" fontId="15" numFmtId="0" xfId="0" applyAlignment="1" applyBorder="1" applyFont="1">
      <alignment horizontal="left"/>
    </xf>
    <xf borderId="52" fillId="7" fontId="13" numFmtId="0" xfId="0" applyBorder="1" applyFont="1"/>
    <xf borderId="51" fillId="7" fontId="13" numFmtId="164" xfId="0" applyBorder="1" applyFont="1" applyNumberFormat="1"/>
    <xf borderId="52" fillId="8" fontId="13" numFmtId="164" xfId="0" applyBorder="1" applyFont="1" applyNumberFormat="1"/>
    <xf borderId="52" fillId="7" fontId="13" numFmtId="0" xfId="0" applyAlignment="1" applyBorder="1" applyFont="1">
      <alignment horizontal="center"/>
    </xf>
    <xf quotePrefix="1" borderId="52" fillId="7" fontId="13" numFmtId="0" xfId="0" applyAlignment="1" applyBorder="1" applyFont="1">
      <alignment horizontal="center"/>
    </xf>
    <xf borderId="0" fillId="0" fontId="13" numFmtId="0" xfId="0" applyFont="1"/>
    <xf borderId="53" fillId="7" fontId="13" numFmtId="169" xfId="0" applyAlignment="1" applyBorder="1" applyFont="1" applyNumberFormat="1">
      <alignment horizontal="center"/>
    </xf>
    <xf borderId="54" fillId="7" fontId="13" numFmtId="169" xfId="0" applyAlignment="1" applyBorder="1" applyFont="1" applyNumberFormat="1">
      <alignment horizontal="center"/>
    </xf>
    <xf borderId="55" fillId="7" fontId="13" numFmtId="169" xfId="0" applyAlignment="1" applyBorder="1" applyFont="1" applyNumberFormat="1">
      <alignment horizontal="center"/>
    </xf>
    <xf borderId="52" fillId="7" fontId="13" numFmtId="169" xfId="0" applyAlignment="1" applyBorder="1" applyFont="1" applyNumberFormat="1">
      <alignment horizontal="center"/>
    </xf>
    <xf borderId="1" fillId="11" fontId="7" numFmtId="0" xfId="0" applyAlignment="1" applyBorder="1" applyFill="1" applyFont="1">
      <alignment horizontal="left" vertical="top"/>
    </xf>
    <xf borderId="40" fillId="11" fontId="3" numFmtId="164" xfId="0" applyAlignment="1" applyBorder="1" applyFont="1" applyNumberFormat="1">
      <alignment horizontal="center" shrinkToFit="0" wrapText="1"/>
    </xf>
    <xf borderId="41" fillId="11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5" fillId="7" fontId="16" numFmtId="0" xfId="0" applyAlignment="1" applyBorder="1" applyFont="1">
      <alignment vertical="top"/>
    </xf>
    <xf borderId="56" fillId="7" fontId="3" numFmtId="0" xfId="0" applyBorder="1" applyFont="1"/>
    <xf borderId="40" fillId="7" fontId="3" numFmtId="0" xfId="0" applyBorder="1" applyFont="1"/>
    <xf borderId="4" fillId="8" fontId="13" numFmtId="0" xfId="0" applyAlignment="1" applyBorder="1" applyFont="1">
      <alignment horizontal="center"/>
    </xf>
    <xf borderId="42" fillId="11" fontId="3" numFmtId="0" xfId="0" applyAlignment="1" applyBorder="1" applyFont="1">
      <alignment horizontal="center"/>
    </xf>
    <xf borderId="42" fillId="11" fontId="3" numFmtId="0" xfId="0" applyAlignment="1" applyBorder="1" applyFont="1">
      <alignment horizontal="left"/>
    </xf>
    <xf borderId="57" fillId="0" fontId="8" numFmtId="0" xfId="0" applyBorder="1" applyFont="1"/>
    <xf borderId="53" fillId="7" fontId="13" numFmtId="0" xfId="0" applyAlignment="1" applyBorder="1" applyFont="1">
      <alignment horizontal="center"/>
    </xf>
    <xf borderId="58" fillId="7" fontId="13" numFmtId="0" xfId="0" applyAlignment="1" applyBorder="1" applyFont="1">
      <alignment horizontal="center"/>
    </xf>
    <xf borderId="59" fillId="7" fontId="13" numFmtId="0" xfId="0" applyAlignment="1" applyBorder="1" applyFont="1">
      <alignment horizontal="center"/>
    </xf>
    <xf borderId="10" fillId="8" fontId="13" numFmtId="0" xfId="0" applyAlignment="1" applyBorder="1" applyFont="1">
      <alignment horizontal="center"/>
    </xf>
    <xf borderId="16" fillId="0" fontId="9" numFmtId="170" xfId="0" applyAlignment="1" applyBorder="1" applyFont="1" applyNumberFormat="1">
      <alignment horizontal="center" shrinkToFit="0" vertical="center" wrapText="1"/>
    </xf>
    <xf borderId="18" fillId="0" fontId="1" numFmtId="169" xfId="0" applyAlignment="1" applyBorder="1" applyFont="1" applyNumberFormat="1">
      <alignment horizontal="center"/>
    </xf>
    <xf borderId="37" fillId="0" fontId="1" numFmtId="169" xfId="0" applyAlignment="1" applyBorder="1" applyFont="1" applyNumberFormat="1">
      <alignment horizontal="center"/>
    </xf>
    <xf borderId="20" fillId="0" fontId="1" numFmtId="169" xfId="0" applyAlignment="1" applyBorder="1" applyFont="1" applyNumberFormat="1">
      <alignment horizontal="center"/>
    </xf>
    <xf borderId="21" fillId="7" fontId="1" numFmtId="169" xfId="0" applyAlignment="1" applyBorder="1" applyFont="1" applyNumberFormat="1">
      <alignment horizontal="center"/>
    </xf>
    <xf borderId="0" fillId="0" fontId="17" numFmtId="169" xfId="0" applyAlignment="1" applyFont="1" applyNumberFormat="1">
      <alignment horizontal="center"/>
    </xf>
    <xf borderId="31" fillId="0" fontId="18" numFmtId="169" xfId="0" applyAlignment="1" applyBorder="1" applyFont="1" applyNumberFormat="1">
      <alignment horizontal="center" vertical="top"/>
    </xf>
    <xf borderId="22" fillId="0" fontId="18" numFmtId="169" xfId="0" applyAlignment="1" applyBorder="1" applyFont="1" applyNumberFormat="1">
      <alignment horizontal="center" vertical="top"/>
    </xf>
    <xf borderId="34" fillId="0" fontId="18" numFmtId="169" xfId="0" applyAlignment="1" applyBorder="1" applyFont="1" applyNumberFormat="1">
      <alignment horizontal="center" vertical="top"/>
    </xf>
    <xf borderId="45" fillId="7" fontId="18" numFmtId="169" xfId="0" applyAlignment="1" applyBorder="1" applyFont="1" applyNumberFormat="1">
      <alignment horizontal="center" vertical="top"/>
    </xf>
    <xf borderId="0" fillId="0" fontId="17" numFmtId="169" xfId="0" applyAlignment="1" applyFont="1" applyNumberFormat="1">
      <alignment horizontal="center" vertical="top"/>
    </xf>
    <xf borderId="29" fillId="0" fontId="9" numFmtId="170" xfId="0" applyAlignment="1" applyBorder="1" applyFont="1" applyNumberFormat="1">
      <alignment horizontal="center" shrinkToFit="0" vertical="center" wrapText="1"/>
    </xf>
    <xf borderId="28" fillId="10" fontId="13" numFmtId="164" xfId="0" applyBorder="1" applyFont="1" applyNumberFormat="1"/>
    <xf borderId="60" fillId="0" fontId="9" numFmtId="0" xfId="0" applyAlignment="1" applyBorder="1" applyFont="1">
      <alignment horizontal="center" shrinkToFit="0" vertical="center" wrapText="1"/>
    </xf>
    <xf borderId="27" fillId="0" fontId="9" numFmtId="0" xfId="0" applyAlignment="1" applyBorder="1" applyFont="1">
      <alignment horizontal="center" shrinkToFit="0" vertical="center" wrapText="1"/>
    </xf>
    <xf borderId="61" fillId="0" fontId="8" numFmtId="0" xfId="0" applyBorder="1" applyFont="1"/>
    <xf borderId="24" fillId="0" fontId="19" numFmtId="0" xfId="0" applyBorder="1" applyFont="1"/>
    <xf borderId="62" fillId="0" fontId="1" numFmtId="0" xfId="0" applyAlignment="1" applyBorder="1" applyFont="1">
      <alignment horizontal="left"/>
    </xf>
    <xf borderId="25" fillId="0" fontId="1" numFmtId="0" xfId="0" applyBorder="1" applyFont="1"/>
    <xf borderId="63" fillId="7" fontId="13" numFmtId="164" xfId="0" applyAlignment="1" applyBorder="1" applyFont="1" applyNumberFormat="1">
      <alignment horizontal="right"/>
    </xf>
    <xf borderId="62" fillId="0" fontId="19" numFmtId="164" xfId="0" applyBorder="1" applyFont="1" applyNumberFormat="1"/>
    <xf borderId="20" fillId="0" fontId="19" numFmtId="0" xfId="0" applyBorder="1" applyFont="1"/>
    <xf borderId="62" fillId="0" fontId="1" numFmtId="169" xfId="0" applyAlignment="1" applyBorder="1" applyFont="1" applyNumberFormat="1">
      <alignment horizontal="center"/>
    </xf>
    <xf borderId="62" fillId="0" fontId="19" numFmtId="169" xfId="0" applyBorder="1" applyFont="1" applyNumberFormat="1"/>
    <xf borderId="27" fillId="0" fontId="19" numFmtId="169" xfId="0" applyBorder="1" applyFont="1" applyNumberFormat="1"/>
    <xf borderId="64" fillId="7" fontId="1" numFmtId="169" xfId="0" applyAlignment="1" applyBorder="1" applyFont="1" applyNumberFormat="1">
      <alignment horizontal="center"/>
    </xf>
    <xf borderId="0" fillId="0" fontId="19" numFmtId="0" xfId="0" applyFont="1"/>
    <xf borderId="31" fillId="0" fontId="19" numFmtId="0" xfId="0" applyAlignment="1" applyBorder="1" applyFont="1">
      <alignment vertical="top"/>
    </xf>
    <xf borderId="65" fillId="0" fontId="19" numFmtId="0" xfId="0" applyAlignment="1" applyBorder="1" applyFont="1">
      <alignment vertical="top"/>
    </xf>
    <xf borderId="32" fillId="0" fontId="11" numFmtId="0" xfId="0" applyAlignment="1" applyBorder="1" applyFont="1">
      <alignment vertical="top"/>
    </xf>
    <xf borderId="66" fillId="7" fontId="19" numFmtId="164" xfId="0" applyAlignment="1" applyBorder="1" applyFont="1" applyNumberFormat="1">
      <alignment vertical="top"/>
    </xf>
    <xf borderId="65" fillId="0" fontId="8" numFmtId="0" xfId="0" applyBorder="1" applyFont="1"/>
    <xf borderId="65" fillId="0" fontId="19" numFmtId="169" xfId="0" applyAlignment="1" applyBorder="1" applyFont="1" applyNumberFormat="1">
      <alignment vertical="top"/>
    </xf>
    <xf borderId="34" fillId="0" fontId="19" numFmtId="169" xfId="0" applyAlignment="1" applyBorder="1" applyFont="1" applyNumberFormat="1">
      <alignment vertical="top"/>
    </xf>
    <xf borderId="64" fillId="7" fontId="19" numFmtId="169" xfId="0" applyAlignment="1" applyBorder="1" applyFont="1" applyNumberFormat="1">
      <alignment vertical="top"/>
    </xf>
    <xf borderId="0" fillId="0" fontId="19" numFmtId="169" xfId="0" applyAlignment="1" applyFont="1" applyNumberFormat="1">
      <alignment vertical="top"/>
    </xf>
    <xf borderId="0" fillId="0" fontId="19" numFmtId="0" xfId="0" applyAlignment="1" applyFont="1">
      <alignment vertical="top"/>
    </xf>
    <xf borderId="27" fillId="0" fontId="1" numFmtId="0" xfId="0" applyAlignment="1" applyBorder="1" applyFont="1">
      <alignment horizontal="left"/>
    </xf>
    <xf borderId="28" fillId="7" fontId="13" numFmtId="164" xfId="0" applyAlignment="1" applyBorder="1" applyFont="1" applyNumberFormat="1">
      <alignment horizontal="left" vertical="top"/>
    </xf>
    <xf borderId="60" fillId="0" fontId="1" numFmtId="164" xfId="0" applyBorder="1" applyFont="1" applyNumberFormat="1"/>
    <xf borderId="34" fillId="0" fontId="11" numFmtId="0" xfId="0" applyAlignment="1" applyBorder="1" applyFont="1">
      <alignment horizontal="left" vertical="top"/>
    </xf>
    <xf borderId="61" fillId="0" fontId="9" numFmtId="0" xfId="0" applyAlignment="1" applyBorder="1" applyFont="1">
      <alignment horizontal="center" shrinkToFit="0" vertical="center" wrapText="1"/>
    </xf>
    <xf borderId="24" fillId="0" fontId="1" numFmtId="164" xfId="0" applyBorder="1" applyFont="1" applyNumberFormat="1"/>
    <xf borderId="18" fillId="0" fontId="9" numFmtId="0" xfId="0" applyAlignment="1" applyBorder="1" applyFont="1">
      <alignment horizontal="center" shrinkToFit="0" vertical="center" wrapText="1"/>
    </xf>
    <xf borderId="31" fillId="0" fontId="9" numFmtId="0" xfId="0" applyAlignment="1" applyBorder="1" applyFont="1">
      <alignment horizontal="center" shrinkToFit="0" vertical="center" wrapText="1"/>
    </xf>
    <xf borderId="61" fillId="0" fontId="18" numFmtId="169" xfId="0" applyAlignment="1" applyBorder="1" applyFont="1" applyNumberFormat="1">
      <alignment horizontal="center" vertical="top"/>
    </xf>
    <xf borderId="22" fillId="0" fontId="9" numFmtId="0" xfId="0" applyAlignment="1" applyBorder="1" applyFont="1">
      <alignment horizontal="center" shrinkToFit="0" vertical="center" wrapText="1"/>
    </xf>
    <xf borderId="60" fillId="0" fontId="9" numFmtId="0" xfId="0" applyAlignment="1" applyBorder="1" applyFont="1">
      <alignment horizontal="center" vertical="center"/>
    </xf>
    <xf borderId="28" fillId="12" fontId="13" numFmtId="164" xfId="0" applyBorder="1" applyFill="1" applyFont="1" applyNumberFormat="1"/>
    <xf borderId="62" fillId="0" fontId="9" numFmtId="0" xfId="0" applyAlignment="1" applyBorder="1" applyFont="1">
      <alignment horizontal="center" shrinkToFit="0" vertical="center" wrapText="1"/>
    </xf>
    <xf borderId="18" fillId="0" fontId="1" numFmtId="169" xfId="0" applyAlignment="1" applyBorder="1" applyFont="1" applyNumberFormat="1">
      <alignment horizontal="center" vertical="top"/>
    </xf>
    <xf borderId="37" fillId="0" fontId="1" numFmtId="169" xfId="0" applyAlignment="1" applyBorder="1" applyFont="1" applyNumberFormat="1">
      <alignment horizontal="center" vertical="top"/>
    </xf>
    <xf borderId="20" fillId="0" fontId="1" numFmtId="169" xfId="0" applyAlignment="1" applyBorder="1" applyFont="1" applyNumberFormat="1">
      <alignment horizontal="center" vertical="top"/>
    </xf>
    <xf borderId="18" fillId="0" fontId="18" numFmtId="169" xfId="0" applyAlignment="1" applyBorder="1" applyFont="1" applyNumberFormat="1">
      <alignment horizontal="center" vertical="top"/>
    </xf>
    <xf borderId="37" fillId="0" fontId="18" numFmtId="169" xfId="0" applyAlignment="1" applyBorder="1" applyFont="1" applyNumberFormat="1">
      <alignment horizontal="center" vertical="top"/>
    </xf>
    <xf borderId="20" fillId="0" fontId="18" numFmtId="169" xfId="0" applyAlignment="1" applyBorder="1" applyFont="1" applyNumberFormat="1">
      <alignment horizontal="center" vertical="top"/>
    </xf>
    <xf borderId="50" fillId="11" fontId="13" numFmtId="0" xfId="0" applyBorder="1" applyFont="1"/>
    <xf borderId="51" fillId="11" fontId="15" numFmtId="0" xfId="0" applyAlignment="1" applyBorder="1" applyFont="1">
      <alignment horizontal="left"/>
    </xf>
    <xf borderId="50" fillId="11" fontId="13" numFmtId="0" xfId="0" applyAlignment="1" applyBorder="1" applyFont="1">
      <alignment horizontal="left"/>
    </xf>
    <xf borderId="67" fillId="11" fontId="13" numFmtId="0" xfId="0" applyAlignment="1" applyBorder="1" applyFont="1">
      <alignment horizontal="left"/>
    </xf>
    <xf borderId="52" fillId="13" fontId="13" numFmtId="164" xfId="0" applyBorder="1" applyFill="1" applyFont="1" applyNumberFormat="1"/>
    <xf quotePrefix="1" borderId="52" fillId="11" fontId="13" numFmtId="0" xfId="0" applyAlignment="1" applyBorder="1" applyFont="1">
      <alignment horizontal="center"/>
    </xf>
    <xf borderId="0" fillId="0" fontId="13" numFmtId="0" xfId="0" applyAlignment="1" applyFont="1">
      <alignment horizontal="center"/>
    </xf>
    <xf borderId="50" fillId="7" fontId="13" numFmtId="169" xfId="0" applyAlignment="1" applyBorder="1" applyFont="1" applyNumberFormat="1">
      <alignment horizontal="center"/>
    </xf>
    <xf borderId="51" fillId="7" fontId="13" numFmtId="169" xfId="0" applyAlignment="1" applyBorder="1" applyFont="1" applyNumberFormat="1">
      <alignment horizontal="center"/>
    </xf>
    <xf borderId="52" fillId="8" fontId="13" numFmtId="169" xfId="0" applyAlignment="1" applyBorder="1" applyFont="1" applyNumberFormat="1">
      <alignment horizontal="center"/>
    </xf>
    <xf borderId="0" fillId="0" fontId="1" numFmtId="169" xfId="0" applyFont="1" applyNumberFormat="1"/>
    <xf borderId="45" fillId="7" fontId="13" numFmtId="164" xfId="0" applyBorder="1" applyFont="1" applyNumberFormat="1"/>
    <xf borderId="68" fillId="14" fontId="1" numFmtId="0" xfId="0" applyBorder="1" applyFill="1" applyFont="1"/>
    <xf borderId="69" fillId="14" fontId="11" numFmtId="0" xfId="0" applyAlignment="1" applyBorder="1" applyFont="1">
      <alignment horizontal="left" vertical="top"/>
    </xf>
    <xf borderId="70" fillId="14" fontId="1" numFmtId="0" xfId="0" applyBorder="1" applyFont="1"/>
    <xf borderId="71" fillId="14" fontId="1" numFmtId="0" xfId="0" applyAlignment="1" applyBorder="1" applyFont="1">
      <alignment horizontal="left"/>
    </xf>
    <xf borderId="72" fillId="0" fontId="8" numFmtId="0" xfId="0" applyBorder="1" applyFont="1"/>
    <xf borderId="73" fillId="14" fontId="11" numFmtId="0" xfId="0" applyAlignment="1" applyBorder="1" applyFont="1">
      <alignment horizontal="left" vertical="top"/>
    </xf>
    <xf borderId="74" fillId="0" fontId="8" numFmtId="0" xfId="0" applyBorder="1" applyFont="1"/>
    <xf borderId="68" fillId="14" fontId="1" numFmtId="0" xfId="0" applyAlignment="1" applyBorder="1" applyFont="1">
      <alignment horizontal="left"/>
    </xf>
    <xf borderId="63" fillId="14" fontId="1" numFmtId="0" xfId="0" applyAlignment="1" applyBorder="1" applyFont="1">
      <alignment horizontal="left"/>
    </xf>
    <xf borderId="28" fillId="14" fontId="13" numFmtId="164" xfId="0" applyBorder="1" applyFont="1" applyNumberFormat="1"/>
    <xf borderId="75" fillId="14" fontId="11" numFmtId="0" xfId="0" applyAlignment="1" applyBorder="1" applyFont="1">
      <alignment horizontal="left" vertical="top"/>
    </xf>
    <xf borderId="66" fillId="14" fontId="11" numFmtId="0" xfId="0" applyAlignment="1" applyBorder="1" applyFont="1">
      <alignment horizontal="left" vertical="top"/>
    </xf>
    <xf borderId="21" fillId="14" fontId="14" numFmtId="164" xfId="0" applyAlignment="1" applyBorder="1" applyFont="1" applyNumberFormat="1">
      <alignment horizontal="left" vertical="top"/>
    </xf>
    <xf borderId="76" fillId="11" fontId="13" numFmtId="0" xfId="0" applyAlignment="1" applyBorder="1" applyFont="1">
      <alignment horizontal="left"/>
    </xf>
    <xf borderId="77" fillId="0" fontId="8" numFmtId="0" xfId="0" applyBorder="1" applyFont="1"/>
    <xf borderId="0" fillId="0" fontId="20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76275" cy="542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76275" cy="542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8.25"/>
    <col customWidth="1" min="3" max="3" width="60.0"/>
    <col customWidth="1" min="4" max="4" width="12.13"/>
    <col customWidth="1" min="5" max="5" width="17.75"/>
    <col customWidth="1" min="6" max="6" width="13.0"/>
    <col customWidth="1" min="7" max="7" width="11.38"/>
    <col customWidth="1" min="8" max="8" width="2.63"/>
    <col customWidth="1" min="9" max="16" width="16.75"/>
    <col customWidth="1" min="17" max="17" width="14.63"/>
    <col customWidth="1" min="18" max="18" width="13.0"/>
    <col customWidth="1" min="19" max="26" width="9.13"/>
  </cols>
  <sheetData>
    <row r="1" ht="35.25" customHeight="1">
      <c r="A1" s="1"/>
      <c r="B1" s="1"/>
      <c r="C1" s="2" t="s">
        <v>0</v>
      </c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.5" customHeight="1">
      <c r="A2" s="1"/>
      <c r="B2" s="1"/>
      <c r="C2" s="1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4"/>
      <c r="C3" s="5" t="s">
        <v>1</v>
      </c>
      <c r="D3" s="3"/>
      <c r="E3" s="3"/>
      <c r="F3" s="6" t="s">
        <v>2</v>
      </c>
      <c r="G3" s="7">
        <v>44899.0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4"/>
      <c r="C4" s="8" t="s">
        <v>3</v>
      </c>
      <c r="D4" s="3"/>
      <c r="E4" s="3"/>
      <c r="F4" s="9" t="s">
        <v>4</v>
      </c>
      <c r="G4" s="10"/>
      <c r="H4" s="1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4"/>
      <c r="C5" s="8" t="s">
        <v>5</v>
      </c>
      <c r="D5" s="3"/>
      <c r="E5" s="3"/>
      <c r="F5" s="9" t="s">
        <v>6</v>
      </c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4"/>
      <c r="C6" s="8"/>
      <c r="D6" s="3"/>
      <c r="E6" s="3"/>
      <c r="F6" s="9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4" t="s">
        <v>7</v>
      </c>
      <c r="E7" s="3"/>
      <c r="F7" s="1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6" t="s">
        <v>8</v>
      </c>
      <c r="D8" s="17">
        <v>3100.0</v>
      </c>
      <c r="E8" s="3"/>
      <c r="F8" s="1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6" t="s">
        <v>9</v>
      </c>
      <c r="D9" s="18">
        <v>75000.0</v>
      </c>
      <c r="E9" s="3"/>
      <c r="F9" s="1"/>
      <c r="G9" s="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"/>
      <c r="B10" s="4"/>
      <c r="C10" s="8"/>
      <c r="D10" s="9"/>
      <c r="E10" s="9"/>
      <c r="F10" s="1"/>
      <c r="G10" s="1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7.75" customHeight="1">
      <c r="A11" s="20" t="s">
        <v>10</v>
      </c>
      <c r="B11" s="21"/>
      <c r="C11" s="21"/>
      <c r="D11" s="22"/>
      <c r="E11" s="23">
        <f>E60-E128</f>
        <v>23000</v>
      </c>
      <c r="F11" s="24" t="s">
        <v>11</v>
      </c>
      <c r="G11" s="25" t="s">
        <v>11</v>
      </c>
      <c r="H11" s="2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0.5" customHeight="1">
      <c r="A12" s="27"/>
      <c r="B12" s="28" t="s">
        <v>12</v>
      </c>
      <c r="C12" s="29"/>
      <c r="D12" s="30"/>
      <c r="E12" s="31">
        <f>E11/E60</f>
        <v>0.01752674734</v>
      </c>
      <c r="F12" s="32"/>
      <c r="G12" s="33"/>
      <c r="H12" s="34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2.75" customHeight="1">
      <c r="A13" s="36"/>
      <c r="B13" s="37">
        <v>1.0</v>
      </c>
      <c r="C13" s="38" t="s">
        <v>13</v>
      </c>
      <c r="D13" s="39"/>
      <c r="E13" s="40">
        <f>M129</f>
        <v>19000</v>
      </c>
      <c r="F13" s="41"/>
      <c r="G13" s="42" t="s">
        <v>14</v>
      </c>
      <c r="H13" s="2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0.5" customHeight="1">
      <c r="A14" s="43"/>
      <c r="B14" s="35"/>
      <c r="C14" s="44" t="s">
        <v>15</v>
      </c>
      <c r="D14" s="45"/>
      <c r="E14" s="46"/>
      <c r="F14" s="47"/>
      <c r="G14" s="48"/>
      <c r="H14" s="26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2.75" customHeight="1">
      <c r="A15" s="49"/>
      <c r="B15" s="50">
        <v>2.0</v>
      </c>
      <c r="C15" s="51" t="s">
        <v>16</v>
      </c>
      <c r="D15" s="52"/>
      <c r="E15" s="53"/>
      <c r="F15" s="54"/>
      <c r="G15" s="55" t="s">
        <v>17</v>
      </c>
      <c r="H15" s="2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0.5" customHeight="1">
      <c r="A16" s="56"/>
      <c r="B16" s="57"/>
      <c r="C16" s="58" t="s">
        <v>18</v>
      </c>
      <c r="D16" s="59"/>
      <c r="E16" s="46"/>
      <c r="F16" s="47"/>
      <c r="G16" s="48"/>
      <c r="H16" s="26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49"/>
      <c r="B17" s="50">
        <v>3.0</v>
      </c>
      <c r="C17" s="51" t="s">
        <v>19</v>
      </c>
      <c r="D17" s="52"/>
      <c r="E17" s="53"/>
      <c r="F17" s="54"/>
      <c r="G17" s="55" t="s">
        <v>17</v>
      </c>
      <c r="H17" s="2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0.5" customHeight="1">
      <c r="A18" s="27"/>
      <c r="B18" s="60"/>
      <c r="C18" s="61" t="s">
        <v>20</v>
      </c>
      <c r="D18" s="30"/>
      <c r="E18" s="31"/>
      <c r="F18" s="62"/>
      <c r="G18" s="63"/>
      <c r="H18" s="26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2.75" customHeight="1">
      <c r="A19" s="64"/>
      <c r="B19" s="65" t="s">
        <v>11</v>
      </c>
      <c r="C19" s="66" t="s">
        <v>21</v>
      </c>
      <c r="D19" s="45"/>
      <c r="E19" s="67">
        <v>0.0</v>
      </c>
      <c r="F19" s="68"/>
      <c r="G19" s="69" t="s">
        <v>22</v>
      </c>
      <c r="H19" s="2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0.5" customHeight="1">
      <c r="A20" s="27"/>
      <c r="B20" s="60"/>
      <c r="C20" s="61" t="s">
        <v>23</v>
      </c>
      <c r="D20" s="30"/>
      <c r="E20" s="70"/>
      <c r="F20" s="62"/>
      <c r="G20" s="63"/>
      <c r="H20" s="26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5.0" customHeight="1">
      <c r="A21" s="1"/>
      <c r="B21" s="4"/>
      <c r="C21" s="8"/>
      <c r="D21" s="9"/>
      <c r="E21" s="9"/>
      <c r="F21" s="1"/>
      <c r="G21" s="1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71" t="s">
        <v>24</v>
      </c>
      <c r="B22" s="21"/>
      <c r="C22" s="72"/>
      <c r="D22" s="73"/>
      <c r="E22" s="74" t="s">
        <v>25</v>
      </c>
      <c r="F22" s="75"/>
      <c r="G22" s="75" t="s">
        <v>26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76" t="s">
        <v>27</v>
      </c>
      <c r="B23" s="77"/>
      <c r="C23" s="78" t="s">
        <v>28</v>
      </c>
      <c r="D23" s="79" t="s">
        <v>29</v>
      </c>
      <c r="E23" s="80"/>
      <c r="F23" s="80"/>
      <c r="G23" s="8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64"/>
      <c r="B24" s="4">
        <v>1.0</v>
      </c>
      <c r="C24" s="81" t="s">
        <v>30</v>
      </c>
      <c r="D24" s="82"/>
      <c r="E24" s="83">
        <v>600000.0</v>
      </c>
      <c r="F24" s="84"/>
      <c r="G24" s="85" t="s">
        <v>31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0.5" customHeight="1">
      <c r="A25" s="56"/>
      <c r="B25" s="57"/>
      <c r="C25" s="86" t="s">
        <v>32</v>
      </c>
      <c r="D25" s="87"/>
      <c r="E25" s="88"/>
      <c r="F25" s="48"/>
      <c r="G25" s="89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64"/>
      <c r="B26" s="4">
        <v>2.0</v>
      </c>
      <c r="C26" s="81" t="s">
        <v>33</v>
      </c>
      <c r="D26" s="82"/>
      <c r="E26" s="83">
        <v>200000.0</v>
      </c>
      <c r="F26" s="90"/>
      <c r="G26" s="91" t="s">
        <v>34</v>
      </c>
      <c r="H26" s="92"/>
      <c r="I26" s="9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0.5" customHeight="1">
      <c r="A27" s="56"/>
      <c r="B27" s="57"/>
      <c r="C27" s="86" t="s">
        <v>32</v>
      </c>
      <c r="D27" s="87"/>
      <c r="E27" s="94"/>
      <c r="F27" s="95"/>
      <c r="G27" s="89"/>
      <c r="H27" s="92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64"/>
      <c r="B28" s="4">
        <v>3.0</v>
      </c>
      <c r="C28" s="81" t="s">
        <v>35</v>
      </c>
      <c r="D28" s="82">
        <f>IF($D$8*D20&gt;E28,"POZOR",E28/$D$8)</f>
        <v>16.12903226</v>
      </c>
      <c r="E28" s="83">
        <v>50000.0</v>
      </c>
      <c r="F28" s="95"/>
      <c r="G28" s="91" t="s">
        <v>36</v>
      </c>
      <c r="H28" s="92"/>
      <c r="I28" s="9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0.5" customHeight="1">
      <c r="A29" s="43"/>
      <c r="B29" s="35"/>
      <c r="C29" s="86" t="s">
        <v>37</v>
      </c>
      <c r="D29" s="96"/>
      <c r="E29" s="94"/>
      <c r="F29" s="48"/>
      <c r="G29" s="89"/>
      <c r="H29" s="92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49"/>
      <c r="B30" s="50">
        <v>4.0</v>
      </c>
      <c r="C30" s="97" t="s">
        <v>38</v>
      </c>
      <c r="D30" s="98">
        <v>50.0</v>
      </c>
      <c r="E30" s="99">
        <f>$D$8*D30</f>
        <v>155000</v>
      </c>
      <c r="F30" s="55"/>
      <c r="G30" s="91" t="s">
        <v>39</v>
      </c>
      <c r="H30" s="10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0.5" customHeight="1">
      <c r="A31" s="43"/>
      <c r="B31" s="35"/>
      <c r="C31" s="86" t="s">
        <v>40</v>
      </c>
      <c r="D31" s="96"/>
      <c r="E31" s="94"/>
      <c r="F31" s="48"/>
      <c r="G31" s="89"/>
      <c r="H31" s="100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49"/>
      <c r="B32" s="50">
        <v>5.0</v>
      </c>
      <c r="C32" s="97" t="s">
        <v>41</v>
      </c>
      <c r="D32" s="101"/>
      <c r="E32" s="99">
        <v>15000.0</v>
      </c>
      <c r="F32" s="55"/>
      <c r="G32" s="91" t="s">
        <v>42</v>
      </c>
      <c r="H32" s="10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0.5" customHeight="1">
      <c r="A33" s="43"/>
      <c r="B33" s="35"/>
      <c r="C33" s="86" t="s">
        <v>43</v>
      </c>
      <c r="D33" s="102"/>
      <c r="E33" s="88"/>
      <c r="F33" s="48"/>
      <c r="G33" s="89"/>
      <c r="H33" s="100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75" customHeight="1">
      <c r="A34" s="49"/>
      <c r="B34" s="50">
        <v>6.0</v>
      </c>
      <c r="C34" s="103" t="s">
        <v>44</v>
      </c>
      <c r="D34" s="104"/>
      <c r="E34" s="105">
        <f>100*5*20</f>
        <v>10000</v>
      </c>
      <c r="F34" s="55"/>
      <c r="G34" s="91" t="s">
        <v>45</v>
      </c>
      <c r="H34" s="10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0.5" customHeight="1">
      <c r="A35" s="43"/>
      <c r="B35" s="35"/>
      <c r="C35" s="86" t="s">
        <v>46</v>
      </c>
      <c r="D35" s="102"/>
      <c r="E35" s="94"/>
      <c r="F35" s="48"/>
      <c r="G35" s="89"/>
      <c r="H35" s="100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49"/>
      <c r="B36" s="50">
        <v>7.0</v>
      </c>
      <c r="C36" s="97" t="s">
        <v>47</v>
      </c>
      <c r="D36" s="101"/>
      <c r="E36" s="99">
        <v>0.0</v>
      </c>
      <c r="F36" s="55"/>
      <c r="G36" s="91" t="s">
        <v>48</v>
      </c>
      <c r="H36" s="10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0.5" customHeight="1">
      <c r="A37" s="43"/>
      <c r="B37" s="35"/>
      <c r="C37" s="86" t="s">
        <v>49</v>
      </c>
      <c r="D37" s="96"/>
      <c r="E37" s="94"/>
      <c r="F37" s="48"/>
      <c r="G37" s="89"/>
      <c r="H37" s="100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2.75" customHeight="1">
      <c r="A38" s="49"/>
      <c r="B38" s="50">
        <v>8.0</v>
      </c>
      <c r="C38" s="103" t="s">
        <v>50</v>
      </c>
      <c r="D38" s="104"/>
      <c r="E38" s="99">
        <f>20*3*180</f>
        <v>10800</v>
      </c>
      <c r="F38" s="106"/>
      <c r="G38" s="91" t="s">
        <v>51</v>
      </c>
      <c r="H38" s="10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0.5" customHeight="1">
      <c r="A39" s="43"/>
      <c r="B39" s="35"/>
      <c r="C39" s="86" t="s">
        <v>52</v>
      </c>
      <c r="D39" s="96"/>
      <c r="E39" s="83"/>
      <c r="F39" s="48"/>
      <c r="G39" s="89"/>
      <c r="H39" s="100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49"/>
      <c r="B40" s="50">
        <v>9.0</v>
      </c>
      <c r="C40" s="103" t="s">
        <v>53</v>
      </c>
      <c r="D40" s="104"/>
      <c r="E40" s="99">
        <f>20*3*180</f>
        <v>10800</v>
      </c>
      <c r="F40" s="106"/>
      <c r="G40" s="91" t="s">
        <v>54</v>
      </c>
      <c r="H40" s="10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0.5" customHeight="1">
      <c r="A41" s="43"/>
      <c r="B41" s="35"/>
      <c r="C41" s="86" t="s">
        <v>55</v>
      </c>
      <c r="D41" s="96"/>
      <c r="E41" s="83"/>
      <c r="F41" s="48"/>
      <c r="G41" s="89"/>
      <c r="H41" s="100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49"/>
      <c r="B42" s="50">
        <v>10.0</v>
      </c>
      <c r="C42" s="97" t="s">
        <v>56</v>
      </c>
      <c r="D42" s="101"/>
      <c r="E42" s="107">
        <f>210*16*18</f>
        <v>60480</v>
      </c>
      <c r="F42" s="106"/>
      <c r="G42" s="91" t="s">
        <v>57</v>
      </c>
      <c r="H42" s="10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0.5" customHeight="1">
      <c r="A43" s="43"/>
      <c r="B43" s="35"/>
      <c r="C43" s="86" t="s">
        <v>58</v>
      </c>
      <c r="D43" s="96"/>
      <c r="E43" s="94"/>
      <c r="F43" s="48"/>
      <c r="G43" s="89"/>
      <c r="H43" s="100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2.75" customHeight="1">
      <c r="A44" s="49"/>
      <c r="B44" s="50">
        <v>11.0</v>
      </c>
      <c r="C44" s="97" t="s">
        <v>59</v>
      </c>
      <c r="D44" s="98"/>
      <c r="E44" s="99">
        <f>60*3*90</f>
        <v>16200</v>
      </c>
      <c r="F44" s="55"/>
      <c r="G44" s="91" t="s">
        <v>60</v>
      </c>
      <c r="H44" s="10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0.5" customHeight="1">
      <c r="A45" s="43"/>
      <c r="B45" s="35"/>
      <c r="C45" s="86" t="s">
        <v>61</v>
      </c>
      <c r="D45" s="96"/>
      <c r="E45" s="94"/>
      <c r="F45" s="108"/>
      <c r="G45" s="89"/>
      <c r="H45" s="100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2.75" customHeight="1">
      <c r="A46" s="49"/>
      <c r="B46" s="50">
        <v>12.0</v>
      </c>
      <c r="C46" s="97" t="s">
        <v>62</v>
      </c>
      <c r="D46" s="98"/>
      <c r="E46" s="99">
        <v>49000.0</v>
      </c>
      <c r="F46" s="55"/>
      <c r="G46" s="91" t="s">
        <v>63</v>
      </c>
      <c r="H46" s="10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0.5" customHeight="1">
      <c r="A47" s="43"/>
      <c r="B47" s="35"/>
      <c r="C47" s="86" t="s">
        <v>64</v>
      </c>
      <c r="D47" s="96"/>
      <c r="E47" s="94"/>
      <c r="F47" s="108"/>
      <c r="G47" s="109"/>
      <c r="H47" s="100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75" customHeight="1">
      <c r="A48" s="49"/>
      <c r="B48" s="50">
        <v>13.0</v>
      </c>
      <c r="C48" s="97" t="s">
        <v>65</v>
      </c>
      <c r="D48" s="98"/>
      <c r="E48" s="99">
        <v>3000.0</v>
      </c>
      <c r="F48" s="55"/>
      <c r="G48" s="91" t="s">
        <v>39</v>
      </c>
      <c r="H48" s="10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0.5" customHeight="1">
      <c r="A49" s="43"/>
      <c r="B49" s="35"/>
      <c r="C49" s="86" t="s">
        <v>66</v>
      </c>
      <c r="D49" s="96"/>
      <c r="E49" s="94"/>
      <c r="F49" s="69"/>
      <c r="G49" s="110"/>
      <c r="H49" s="100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49"/>
      <c r="B50" s="50">
        <v>14.0</v>
      </c>
      <c r="C50" s="97" t="s">
        <v>67</v>
      </c>
      <c r="D50" s="98"/>
      <c r="E50" s="99">
        <v>0.0</v>
      </c>
      <c r="F50" s="55"/>
      <c r="G50" s="91" t="s">
        <v>63</v>
      </c>
      <c r="H50" s="10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0.5" customHeight="1">
      <c r="A51" s="43"/>
      <c r="B51" s="35"/>
      <c r="C51" s="86" t="s">
        <v>68</v>
      </c>
      <c r="D51" s="96"/>
      <c r="E51" s="94"/>
      <c r="F51" s="95"/>
      <c r="G51" s="111"/>
      <c r="H51" s="100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49"/>
      <c r="B52" s="50">
        <v>15.0</v>
      </c>
      <c r="C52" s="97" t="s">
        <v>69</v>
      </c>
      <c r="D52" s="98"/>
      <c r="E52" s="99">
        <v>5000.0</v>
      </c>
      <c r="F52" s="55"/>
      <c r="G52" s="91" t="s">
        <v>39</v>
      </c>
      <c r="H52" s="10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0.5" customHeight="1">
      <c r="A53" s="43"/>
      <c r="B53" s="35"/>
      <c r="C53" s="86" t="s">
        <v>70</v>
      </c>
      <c r="D53" s="96"/>
      <c r="E53" s="94"/>
      <c r="F53" s="95"/>
      <c r="G53" s="111"/>
      <c r="H53" s="100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2.75" customHeight="1">
      <c r="A54" s="49"/>
      <c r="B54" s="50">
        <v>16.0</v>
      </c>
      <c r="C54" s="97" t="s">
        <v>71</v>
      </c>
      <c r="D54" s="98"/>
      <c r="E54" s="112">
        <f>O128</f>
        <v>102000</v>
      </c>
      <c r="F54" s="55"/>
      <c r="G54" s="91" t="s">
        <v>72</v>
      </c>
      <c r="H54" s="10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0.5" customHeight="1">
      <c r="A55" s="43"/>
      <c r="B55" s="35"/>
      <c r="C55" s="86" t="s">
        <v>73</v>
      </c>
      <c r="D55" s="96"/>
      <c r="E55" s="94"/>
      <c r="F55" s="48"/>
      <c r="G55" s="89"/>
      <c r="H55" s="100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49"/>
      <c r="B56" s="50">
        <v>17.0</v>
      </c>
      <c r="C56" s="97" t="s">
        <v>74</v>
      </c>
      <c r="D56" s="98"/>
      <c r="E56" s="99">
        <v>25000.0</v>
      </c>
      <c r="F56" s="106"/>
      <c r="G56" s="91" t="s">
        <v>75</v>
      </c>
      <c r="H56" s="10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0.5" customHeight="1">
      <c r="A57" s="43"/>
      <c r="B57" s="35"/>
      <c r="C57" s="86" t="s">
        <v>76</v>
      </c>
      <c r="D57" s="96"/>
      <c r="E57" s="94"/>
      <c r="F57" s="113"/>
      <c r="G57" s="111"/>
      <c r="H57" s="100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49"/>
      <c r="B58" s="50">
        <v>18.0</v>
      </c>
      <c r="C58" s="97" t="s">
        <v>77</v>
      </c>
      <c r="D58" s="101"/>
      <c r="E58" s="99">
        <v>0.0</v>
      </c>
      <c r="F58" s="114" t="s">
        <v>78</v>
      </c>
      <c r="G58" s="91" t="s">
        <v>79</v>
      </c>
      <c r="H58" s="100"/>
      <c r="I58" s="115" t="s">
        <v>80</v>
      </c>
      <c r="J58" s="116"/>
      <c r="K58" s="116"/>
      <c r="L58" s="116"/>
      <c r="M58" s="116"/>
      <c r="N58" s="116"/>
      <c r="O58" s="116"/>
      <c r="P58" s="39"/>
      <c r="Q58" s="117" t="s">
        <v>81</v>
      </c>
      <c r="R58" s="1"/>
      <c r="S58" s="1"/>
      <c r="T58" s="1"/>
      <c r="U58" s="1"/>
      <c r="V58" s="1"/>
      <c r="W58" s="1"/>
      <c r="X58" s="1"/>
      <c r="Y58" s="1"/>
      <c r="Z58" s="1"/>
    </row>
    <row r="59" ht="10.5" customHeight="1">
      <c r="A59" s="43"/>
      <c r="B59" s="35"/>
      <c r="C59" s="86" t="s">
        <v>82</v>
      </c>
      <c r="D59" s="96"/>
      <c r="E59" s="94"/>
      <c r="F59" s="63"/>
      <c r="G59" s="80"/>
      <c r="H59" s="100"/>
      <c r="I59" s="118"/>
      <c r="J59" s="29"/>
      <c r="K59" s="29"/>
      <c r="L59" s="29"/>
      <c r="M59" s="29"/>
      <c r="N59" s="29"/>
      <c r="O59" s="29"/>
      <c r="P59" s="30"/>
      <c r="Q59" s="80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119"/>
      <c r="B60" s="120" t="s">
        <v>83</v>
      </c>
      <c r="C60" s="121" t="s">
        <v>84</v>
      </c>
      <c r="D60" s="122"/>
      <c r="E60" s="123">
        <f>SUM(E24:E59)</f>
        <v>1312280</v>
      </c>
      <c r="F60" s="124"/>
      <c r="G60" s="125" t="s">
        <v>11</v>
      </c>
      <c r="H60" s="126"/>
      <c r="I60" s="127">
        <f>SUM(E24,E26)</f>
        <v>800000</v>
      </c>
      <c r="J60" s="128">
        <f>E28</f>
        <v>50000</v>
      </c>
      <c r="K60" s="128">
        <f>SUM(E36,E38,E42,E44,E40)</f>
        <v>98280</v>
      </c>
      <c r="L60" s="128">
        <f>SUM(E32,E34)</f>
        <v>25000</v>
      </c>
      <c r="M60" s="128">
        <f>SUM(E30,E48,E52,E56)</f>
        <v>188000</v>
      </c>
      <c r="N60" s="128">
        <f>SUM(E46,E50)</f>
        <v>49000</v>
      </c>
      <c r="O60" s="128">
        <f>SUM(E54)</f>
        <v>102000</v>
      </c>
      <c r="P60" s="129">
        <f>SUM(E58)</f>
        <v>0</v>
      </c>
      <c r="Q60" s="130">
        <f>SUM(I60:P60)</f>
        <v>1312280</v>
      </c>
      <c r="R60" s="126"/>
      <c r="S60" s="126"/>
      <c r="T60" s="126"/>
      <c r="U60" s="126"/>
      <c r="V60" s="126"/>
      <c r="W60" s="126"/>
      <c r="X60" s="126"/>
      <c r="Y60" s="126"/>
      <c r="Z60" s="126"/>
    </row>
    <row r="61" ht="15.0" customHeight="1">
      <c r="A61" s="1"/>
      <c r="B61" s="4"/>
      <c r="C61" s="1"/>
      <c r="D61" s="3"/>
      <c r="E61" s="3"/>
      <c r="F61" s="1"/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4.75" customHeight="1">
      <c r="A62" s="131" t="s">
        <v>85</v>
      </c>
      <c r="B62" s="21"/>
      <c r="C62" s="72"/>
      <c r="D62" s="132"/>
      <c r="E62" s="74" t="s">
        <v>25</v>
      </c>
      <c r="F62" s="133"/>
      <c r="G62" s="133" t="s">
        <v>86</v>
      </c>
      <c r="H62" s="134"/>
      <c r="I62" s="135" t="s">
        <v>87</v>
      </c>
      <c r="J62" s="136"/>
      <c r="K62" s="136"/>
      <c r="L62" s="136"/>
      <c r="M62" s="136"/>
      <c r="N62" s="136"/>
      <c r="O62" s="136"/>
      <c r="P62" s="137"/>
      <c r="Q62" s="138" t="s">
        <v>88</v>
      </c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139" t="s">
        <v>27</v>
      </c>
      <c r="B63" s="77"/>
      <c r="C63" s="140" t="s">
        <v>28</v>
      </c>
      <c r="D63" s="141"/>
      <c r="E63" s="80"/>
      <c r="F63" s="80"/>
      <c r="G63" s="80"/>
      <c r="H63" s="134"/>
      <c r="I63" s="142" t="s">
        <v>89</v>
      </c>
      <c r="J63" s="143" t="s">
        <v>90</v>
      </c>
      <c r="K63" s="143" t="s">
        <v>91</v>
      </c>
      <c r="L63" s="143" t="s">
        <v>92</v>
      </c>
      <c r="M63" s="143" t="s">
        <v>39</v>
      </c>
      <c r="N63" s="143" t="s">
        <v>63</v>
      </c>
      <c r="O63" s="143" t="s">
        <v>93</v>
      </c>
      <c r="P63" s="144" t="s">
        <v>94</v>
      </c>
      <c r="Q63" s="145" t="s">
        <v>95</v>
      </c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64"/>
      <c r="B64" s="4">
        <v>1.0</v>
      </c>
      <c r="C64" s="38" t="s">
        <v>96</v>
      </c>
      <c r="D64" s="39"/>
      <c r="E64" s="83">
        <v>600000.0</v>
      </c>
      <c r="F64" s="146"/>
      <c r="G64" s="42" t="s">
        <v>97</v>
      </c>
      <c r="H64" s="26"/>
      <c r="I64" s="147">
        <v>600000.0</v>
      </c>
      <c r="J64" s="148"/>
      <c r="K64" s="148"/>
      <c r="L64" s="148"/>
      <c r="M64" s="148"/>
      <c r="N64" s="148"/>
      <c r="O64" s="148"/>
      <c r="P64" s="149"/>
      <c r="Q64" s="150">
        <f>SUM(I64:P64)</f>
        <v>600000</v>
      </c>
      <c r="R64" s="151">
        <f>E64-Q64</f>
        <v>0</v>
      </c>
      <c r="S64" s="1"/>
      <c r="T64" s="1"/>
      <c r="U64" s="1"/>
      <c r="V64" s="1"/>
      <c r="W64" s="1"/>
      <c r="X64" s="1"/>
      <c r="Y64" s="1"/>
      <c r="Z64" s="1"/>
    </row>
    <row r="65" ht="10.5" customHeight="1">
      <c r="A65" s="43"/>
      <c r="B65" s="35"/>
      <c r="C65" s="58" t="s">
        <v>98</v>
      </c>
      <c r="D65" s="59"/>
      <c r="E65" s="94"/>
      <c r="F65" s="47"/>
      <c r="G65" s="48"/>
      <c r="H65" s="26"/>
      <c r="I65" s="152" t="s">
        <v>99</v>
      </c>
      <c r="J65" s="153"/>
      <c r="K65" s="153"/>
      <c r="L65" s="153"/>
      <c r="M65" s="153"/>
      <c r="N65" s="153"/>
      <c r="O65" s="153"/>
      <c r="P65" s="154"/>
      <c r="Q65" s="155"/>
      <c r="R65" s="156"/>
      <c r="S65" s="35"/>
      <c r="T65" s="35"/>
      <c r="U65" s="35"/>
      <c r="V65" s="35"/>
      <c r="W65" s="35"/>
      <c r="X65" s="35"/>
      <c r="Y65" s="35"/>
      <c r="Z65" s="35"/>
    </row>
    <row r="66" ht="12.75" customHeight="1">
      <c r="A66" s="49"/>
      <c r="B66" s="50">
        <v>2.0</v>
      </c>
      <c r="C66" s="51" t="s">
        <v>100</v>
      </c>
      <c r="D66" s="52"/>
      <c r="E66" s="99">
        <f>E26-($D$9-E28)</f>
        <v>175000</v>
      </c>
      <c r="F66" s="157"/>
      <c r="G66" s="55" t="s">
        <v>97</v>
      </c>
      <c r="H66" s="26"/>
      <c r="I66" s="147">
        <v>175000.0</v>
      </c>
      <c r="J66" s="148"/>
      <c r="K66" s="148"/>
      <c r="L66" s="148"/>
      <c r="M66" s="148"/>
      <c r="N66" s="148"/>
      <c r="O66" s="148"/>
      <c r="P66" s="149"/>
      <c r="Q66" s="150">
        <f>SUM(I66:P66)</f>
        <v>175000</v>
      </c>
      <c r="R66" s="151">
        <f>E66-Q66</f>
        <v>0</v>
      </c>
      <c r="S66" s="1"/>
      <c r="T66" s="1"/>
      <c r="U66" s="1"/>
      <c r="V66" s="1"/>
      <c r="W66" s="1"/>
      <c r="X66" s="1"/>
      <c r="Y66" s="1"/>
      <c r="Z66" s="1"/>
    </row>
    <row r="67" ht="10.5" customHeight="1">
      <c r="A67" s="43"/>
      <c r="B67" s="35"/>
      <c r="C67" s="58" t="s">
        <v>101</v>
      </c>
      <c r="D67" s="59"/>
      <c r="E67" s="94"/>
      <c r="F67" s="47"/>
      <c r="G67" s="48"/>
      <c r="H67" s="26"/>
      <c r="I67" s="152" t="s">
        <v>99</v>
      </c>
      <c r="J67" s="153"/>
      <c r="K67" s="153"/>
      <c r="L67" s="153"/>
      <c r="M67" s="153"/>
      <c r="N67" s="153"/>
      <c r="O67" s="153"/>
      <c r="P67" s="154"/>
      <c r="Q67" s="155"/>
      <c r="R67" s="156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49"/>
      <c r="B68" s="50">
        <v>3.0</v>
      </c>
      <c r="C68" s="51" t="s">
        <v>102</v>
      </c>
      <c r="D68" s="52"/>
      <c r="E68" s="158">
        <v>45000.0</v>
      </c>
      <c r="F68" s="159"/>
      <c r="G68" s="160" t="s">
        <v>103</v>
      </c>
      <c r="H68" s="26"/>
      <c r="I68" s="147"/>
      <c r="J68" s="148"/>
      <c r="K68" s="148"/>
      <c r="L68" s="148"/>
      <c r="M68" s="148">
        <v>45000.0</v>
      </c>
      <c r="N68" s="148"/>
      <c r="O68" s="148"/>
      <c r="P68" s="149"/>
      <c r="Q68" s="150">
        <f>SUM(I68:P68)</f>
        <v>45000</v>
      </c>
      <c r="R68" s="151">
        <f>E68-Q68</f>
        <v>0</v>
      </c>
      <c r="S68" s="1"/>
      <c r="T68" s="1"/>
      <c r="U68" s="1"/>
      <c r="V68" s="1"/>
      <c r="W68" s="1"/>
      <c r="X68" s="1"/>
      <c r="Y68" s="1"/>
      <c r="Z68" s="1"/>
    </row>
    <row r="69" ht="10.5" customHeight="1">
      <c r="A69" s="43"/>
      <c r="B69" s="35"/>
      <c r="C69" s="58" t="s">
        <v>104</v>
      </c>
      <c r="D69" s="59"/>
      <c r="E69" s="94"/>
      <c r="F69" s="161"/>
      <c r="G69" s="59"/>
      <c r="H69" s="26"/>
      <c r="I69" s="152"/>
      <c r="J69" s="153"/>
      <c r="K69" s="153"/>
      <c r="L69" s="153"/>
      <c r="M69" s="153" t="s">
        <v>105</v>
      </c>
      <c r="N69" s="153"/>
      <c r="O69" s="153"/>
      <c r="P69" s="154"/>
      <c r="Q69" s="155"/>
      <c r="R69" s="156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162"/>
      <c r="B70" s="163">
        <v>4.0</v>
      </c>
      <c r="C70" s="164" t="s">
        <v>106</v>
      </c>
      <c r="D70" s="52"/>
      <c r="E70" s="165">
        <v>8000.0</v>
      </c>
      <c r="F70" s="166"/>
      <c r="G70" s="160" t="s">
        <v>14</v>
      </c>
      <c r="H70" s="167"/>
      <c r="I70" s="168"/>
      <c r="J70" s="169"/>
      <c r="K70" s="169"/>
      <c r="L70" s="169"/>
      <c r="M70" s="148">
        <v>8000.0</v>
      </c>
      <c r="N70" s="169"/>
      <c r="O70" s="169"/>
      <c r="P70" s="170"/>
      <c r="Q70" s="171">
        <f>SUM(I70:P70)</f>
        <v>8000</v>
      </c>
      <c r="R70" s="151">
        <f>E70-Q70</f>
        <v>0</v>
      </c>
      <c r="S70" s="172"/>
      <c r="T70" s="172"/>
      <c r="U70" s="172"/>
      <c r="V70" s="172"/>
      <c r="W70" s="172"/>
      <c r="X70" s="172"/>
      <c r="Y70" s="172"/>
      <c r="Z70" s="172"/>
    </row>
    <row r="71" ht="12.75" customHeight="1">
      <c r="A71" s="173"/>
      <c r="B71" s="174"/>
      <c r="C71" s="175" t="s">
        <v>107</v>
      </c>
      <c r="D71" s="59"/>
      <c r="E71" s="176"/>
      <c r="F71" s="177"/>
      <c r="G71" s="59"/>
      <c r="H71" s="167"/>
      <c r="I71" s="178"/>
      <c r="J71" s="178"/>
      <c r="K71" s="178"/>
      <c r="L71" s="178"/>
      <c r="M71" s="178"/>
      <c r="N71" s="178"/>
      <c r="O71" s="178"/>
      <c r="P71" s="179"/>
      <c r="Q71" s="180"/>
      <c r="R71" s="181"/>
      <c r="S71" s="182"/>
      <c r="T71" s="182"/>
      <c r="U71" s="182"/>
      <c r="V71" s="182"/>
      <c r="W71" s="182"/>
      <c r="X71" s="182"/>
      <c r="Y71" s="182"/>
      <c r="Z71" s="182"/>
    </row>
    <row r="72" ht="12.75" customHeight="1">
      <c r="A72" s="49"/>
      <c r="B72" s="50">
        <v>5.0</v>
      </c>
      <c r="C72" s="51" t="s">
        <v>108</v>
      </c>
      <c r="D72" s="183"/>
      <c r="E72" s="184">
        <f>300*(15+13+12+20)</f>
        <v>18000</v>
      </c>
      <c r="F72" s="185"/>
      <c r="G72" s="42" t="s">
        <v>97</v>
      </c>
      <c r="H72" s="26"/>
      <c r="I72" s="147"/>
      <c r="J72" s="148"/>
      <c r="K72" s="148"/>
      <c r="L72" s="148"/>
      <c r="M72" s="148">
        <v>18000.0</v>
      </c>
      <c r="N72" s="148"/>
      <c r="O72" s="148"/>
      <c r="P72" s="149"/>
      <c r="Q72" s="150">
        <f>SUM(I72:P72)</f>
        <v>18000</v>
      </c>
      <c r="R72" s="151">
        <f>E72-Q72</f>
        <v>0</v>
      </c>
      <c r="S72" s="1"/>
      <c r="T72" s="1"/>
      <c r="U72" s="1"/>
      <c r="V72" s="1"/>
      <c r="W72" s="1"/>
      <c r="X72" s="1"/>
      <c r="Y72" s="1"/>
      <c r="Z72" s="1"/>
    </row>
    <row r="73" ht="10.5" customHeight="1">
      <c r="A73" s="43"/>
      <c r="B73" s="35"/>
      <c r="C73" s="58" t="s">
        <v>109</v>
      </c>
      <c r="D73" s="186"/>
      <c r="E73" s="94"/>
      <c r="F73" s="187"/>
      <c r="G73" s="48"/>
      <c r="H73" s="26"/>
      <c r="I73" s="152"/>
      <c r="J73" s="153"/>
      <c r="K73" s="153"/>
      <c r="L73" s="153"/>
      <c r="M73" s="153" t="s">
        <v>105</v>
      </c>
      <c r="N73" s="153"/>
      <c r="O73" s="153"/>
      <c r="P73" s="154"/>
      <c r="Q73" s="155"/>
      <c r="R73" s="156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49"/>
      <c r="B74" s="50">
        <v>6.0</v>
      </c>
      <c r="C74" s="51" t="s">
        <v>110</v>
      </c>
      <c r="D74" s="183"/>
      <c r="E74" s="184">
        <v>15000.0</v>
      </c>
      <c r="F74" s="188"/>
      <c r="G74" s="42" t="s">
        <v>97</v>
      </c>
      <c r="H74" s="26"/>
      <c r="I74" s="147"/>
      <c r="J74" s="148"/>
      <c r="K74" s="148"/>
      <c r="L74" s="148"/>
      <c r="M74" s="148">
        <v>15000.0</v>
      </c>
      <c r="N74" s="148"/>
      <c r="O74" s="148"/>
      <c r="P74" s="149"/>
      <c r="Q74" s="150">
        <f>SUM(I74:P74)</f>
        <v>15000</v>
      </c>
      <c r="R74" s="151">
        <f>E74-Q74</f>
        <v>0</v>
      </c>
      <c r="S74" s="1"/>
      <c r="T74" s="1"/>
      <c r="U74" s="1"/>
      <c r="V74" s="1"/>
      <c r="W74" s="1"/>
      <c r="X74" s="1"/>
      <c r="Y74" s="1"/>
      <c r="Z74" s="1"/>
    </row>
    <row r="75" ht="10.5" customHeight="1">
      <c r="A75" s="43"/>
      <c r="B75" s="35"/>
      <c r="C75" s="58" t="s">
        <v>111</v>
      </c>
      <c r="D75" s="186"/>
      <c r="E75" s="88"/>
      <c r="F75" s="189"/>
      <c r="G75" s="48"/>
      <c r="H75" s="26"/>
      <c r="I75" s="152"/>
      <c r="J75" s="153"/>
      <c r="K75" s="153"/>
      <c r="L75" s="153"/>
      <c r="M75" s="153" t="s">
        <v>105</v>
      </c>
      <c r="N75" s="153"/>
      <c r="O75" s="153"/>
      <c r="P75" s="154"/>
      <c r="Q75" s="155"/>
      <c r="R75" s="156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49"/>
      <c r="B76" s="50">
        <v>7.0</v>
      </c>
      <c r="C76" s="51" t="s">
        <v>112</v>
      </c>
      <c r="D76" s="183"/>
      <c r="E76" s="105">
        <v>10000.0</v>
      </c>
      <c r="F76" s="188"/>
      <c r="G76" s="42" t="s">
        <v>97</v>
      </c>
      <c r="H76" s="26"/>
      <c r="I76" s="147"/>
      <c r="J76" s="148"/>
      <c r="K76" s="148"/>
      <c r="L76" s="148"/>
      <c r="M76" s="148">
        <v>10000.0</v>
      </c>
      <c r="N76" s="148"/>
      <c r="O76" s="148"/>
      <c r="P76" s="149"/>
      <c r="Q76" s="150">
        <f>SUM(I76:P76)</f>
        <v>10000</v>
      </c>
      <c r="R76" s="151">
        <f>E76-Q76</f>
        <v>0</v>
      </c>
      <c r="S76" s="1"/>
      <c r="T76" s="1"/>
      <c r="U76" s="1"/>
      <c r="V76" s="1"/>
      <c r="W76" s="1"/>
      <c r="X76" s="1"/>
      <c r="Y76" s="1"/>
      <c r="Z76" s="1"/>
    </row>
    <row r="77" ht="10.5" customHeight="1">
      <c r="A77" s="43"/>
      <c r="B77" s="35"/>
      <c r="C77" s="58" t="s">
        <v>113</v>
      </c>
      <c r="D77" s="186"/>
      <c r="E77" s="94"/>
      <c r="F77" s="190"/>
      <c r="G77" s="48"/>
      <c r="H77" s="26"/>
      <c r="I77" s="152"/>
      <c r="J77" s="153"/>
      <c r="K77" s="153"/>
      <c r="L77" s="153"/>
      <c r="M77" s="153" t="s">
        <v>105</v>
      </c>
      <c r="N77" s="153"/>
      <c r="O77" s="153"/>
      <c r="P77" s="154"/>
      <c r="Q77" s="155"/>
      <c r="R77" s="156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49"/>
      <c r="B78" s="50">
        <v>8.0</v>
      </c>
      <c r="C78" s="51" t="s">
        <v>114</v>
      </c>
      <c r="D78" s="183"/>
      <c r="E78" s="99">
        <v>15000.0</v>
      </c>
      <c r="F78" s="159"/>
      <c r="G78" s="42" t="s">
        <v>97</v>
      </c>
      <c r="H78" s="26"/>
      <c r="I78" s="147"/>
      <c r="J78" s="148"/>
      <c r="K78" s="148"/>
      <c r="L78" s="148">
        <f>E32</f>
        <v>15000</v>
      </c>
      <c r="M78" s="148"/>
      <c r="N78" s="148"/>
      <c r="O78" s="148"/>
      <c r="P78" s="149"/>
      <c r="Q78" s="150">
        <f>SUM(I78:P78)</f>
        <v>15000</v>
      </c>
      <c r="R78" s="151">
        <f>E78-Q78</f>
        <v>0</v>
      </c>
      <c r="S78" s="1"/>
      <c r="T78" s="1"/>
      <c r="U78" s="1"/>
      <c r="V78" s="1"/>
      <c r="W78" s="1"/>
      <c r="X78" s="1"/>
      <c r="Y78" s="1"/>
      <c r="Z78" s="1"/>
    </row>
    <row r="79" ht="10.5" customHeight="1">
      <c r="A79" s="43"/>
      <c r="B79" s="35"/>
      <c r="C79" s="58" t="s">
        <v>115</v>
      </c>
      <c r="D79" s="186"/>
      <c r="E79" s="94"/>
      <c r="F79" s="187"/>
      <c r="G79" s="48"/>
      <c r="H79" s="26"/>
      <c r="I79" s="152"/>
      <c r="J79" s="153"/>
      <c r="K79" s="153"/>
      <c r="L79" s="153" t="s">
        <v>116</v>
      </c>
      <c r="M79" s="153"/>
      <c r="N79" s="153"/>
      <c r="O79" s="153"/>
      <c r="P79" s="154"/>
      <c r="Q79" s="155"/>
      <c r="R79" s="156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49"/>
      <c r="B80" s="50">
        <v>9.0</v>
      </c>
      <c r="C80" s="51" t="s">
        <v>117</v>
      </c>
      <c r="D80" s="183"/>
      <c r="E80" s="99">
        <v>6000.0</v>
      </c>
      <c r="F80" s="159"/>
      <c r="G80" s="42" t="s">
        <v>97</v>
      </c>
      <c r="H80" s="26"/>
      <c r="I80" s="147"/>
      <c r="J80" s="148"/>
      <c r="K80" s="148"/>
      <c r="L80" s="148"/>
      <c r="M80" s="148">
        <v>6000.0</v>
      </c>
      <c r="N80" s="148"/>
      <c r="O80" s="148"/>
      <c r="P80" s="149"/>
      <c r="Q80" s="150">
        <f>SUM(I80:P80)</f>
        <v>6000</v>
      </c>
      <c r="R80" s="151">
        <f>E80-Q80</f>
        <v>0</v>
      </c>
      <c r="S80" s="1"/>
      <c r="T80" s="1"/>
      <c r="U80" s="1"/>
      <c r="V80" s="1"/>
      <c r="W80" s="1"/>
      <c r="X80" s="1"/>
      <c r="Y80" s="1"/>
      <c r="Z80" s="1"/>
    </row>
    <row r="81" ht="10.5" customHeight="1">
      <c r="A81" s="43"/>
      <c r="B81" s="35"/>
      <c r="C81" s="58" t="s">
        <v>118</v>
      </c>
      <c r="D81" s="186"/>
      <c r="E81" s="94"/>
      <c r="F81" s="187"/>
      <c r="G81" s="48"/>
      <c r="H81" s="26"/>
      <c r="I81" s="152"/>
      <c r="J81" s="153"/>
      <c r="K81" s="153"/>
      <c r="L81" s="153"/>
      <c r="M81" s="153" t="s">
        <v>105</v>
      </c>
      <c r="N81" s="153"/>
      <c r="O81" s="153"/>
      <c r="P81" s="154"/>
      <c r="Q81" s="155"/>
      <c r="R81" s="156"/>
      <c r="S81" s="35"/>
      <c r="T81" s="35"/>
      <c r="U81" s="35"/>
      <c r="V81" s="35"/>
      <c r="W81" s="35"/>
      <c r="X81" s="35"/>
      <c r="Y81" s="35"/>
      <c r="Z81" s="35"/>
    </row>
    <row r="82" ht="12.75" customHeight="1">
      <c r="A82" s="49"/>
      <c r="B82" s="50">
        <v>10.0</v>
      </c>
      <c r="C82" s="51" t="s">
        <v>119</v>
      </c>
      <c r="D82" s="52"/>
      <c r="E82" s="184">
        <v>25000.0</v>
      </c>
      <c r="F82" s="185"/>
      <c r="G82" s="42" t="s">
        <v>97</v>
      </c>
      <c r="H82" s="26"/>
      <c r="I82" s="147"/>
      <c r="J82" s="148"/>
      <c r="K82" s="148"/>
      <c r="L82" s="148">
        <f>E34</f>
        <v>10000</v>
      </c>
      <c r="M82" s="148"/>
      <c r="N82" s="148"/>
      <c r="O82" s="148">
        <f>20*750</f>
        <v>15000</v>
      </c>
      <c r="P82" s="149"/>
      <c r="Q82" s="150">
        <f>SUM(I82:P82)</f>
        <v>25000</v>
      </c>
      <c r="R82" s="151">
        <f>E82-Q82</f>
        <v>0</v>
      </c>
      <c r="S82" s="1"/>
      <c r="T82" s="1"/>
      <c r="U82" s="1"/>
      <c r="V82" s="1"/>
      <c r="W82" s="1"/>
      <c r="X82" s="1"/>
      <c r="Y82" s="1"/>
      <c r="Z82" s="1"/>
    </row>
    <row r="83" ht="10.5" customHeight="1">
      <c r="A83" s="43"/>
      <c r="B83" s="35"/>
      <c r="C83" s="58" t="s">
        <v>120</v>
      </c>
      <c r="D83" s="59"/>
      <c r="E83" s="88"/>
      <c r="F83" s="187"/>
      <c r="G83" s="48"/>
      <c r="H83" s="26"/>
      <c r="I83" s="152"/>
      <c r="J83" s="153"/>
      <c r="K83" s="153"/>
      <c r="L83" s="153" t="s">
        <v>121</v>
      </c>
      <c r="M83" s="153"/>
      <c r="N83" s="153"/>
      <c r="O83" s="153" t="s">
        <v>122</v>
      </c>
      <c r="P83" s="154"/>
      <c r="Q83" s="155"/>
      <c r="R83" s="156"/>
      <c r="S83" s="35"/>
      <c r="T83" s="35"/>
      <c r="U83" s="35"/>
      <c r="V83" s="35"/>
      <c r="W83" s="35"/>
      <c r="X83" s="35"/>
      <c r="Y83" s="35"/>
      <c r="Z83" s="35"/>
    </row>
    <row r="84" ht="12.75" customHeight="1">
      <c r="A84" s="49"/>
      <c r="B84" s="50">
        <v>11.0</v>
      </c>
      <c r="C84" s="51" t="s">
        <v>123</v>
      </c>
      <c r="D84" s="183"/>
      <c r="E84" s="105">
        <v>6000.0</v>
      </c>
      <c r="F84" s="185"/>
      <c r="G84" s="160" t="s">
        <v>124</v>
      </c>
      <c r="H84" s="26"/>
      <c r="I84" s="147"/>
      <c r="J84" s="148"/>
      <c r="K84" s="148"/>
      <c r="L84" s="148"/>
      <c r="M84" s="148">
        <v>0.0</v>
      </c>
      <c r="N84" s="148"/>
      <c r="O84" s="148">
        <f>20*300</f>
        <v>6000</v>
      </c>
      <c r="P84" s="149"/>
      <c r="Q84" s="150">
        <f>SUM(I84:P84)</f>
        <v>6000</v>
      </c>
      <c r="R84" s="151">
        <f>E84-Q84</f>
        <v>0</v>
      </c>
      <c r="S84" s="1"/>
      <c r="T84" s="1"/>
      <c r="U84" s="1"/>
      <c r="V84" s="1"/>
      <c r="W84" s="1"/>
      <c r="X84" s="1"/>
      <c r="Y84" s="1"/>
      <c r="Z84" s="1"/>
    </row>
    <row r="85" ht="10.5" customHeight="1">
      <c r="A85" s="43"/>
      <c r="B85" s="35"/>
      <c r="C85" s="58" t="s">
        <v>125</v>
      </c>
      <c r="D85" s="186"/>
      <c r="E85" s="94"/>
      <c r="F85" s="187"/>
      <c r="G85" s="59"/>
      <c r="H85" s="26"/>
      <c r="I85" s="191"/>
      <c r="J85" s="153"/>
      <c r="K85" s="153"/>
      <c r="L85" s="153"/>
      <c r="M85" s="153" t="s">
        <v>105</v>
      </c>
      <c r="N85" s="153"/>
      <c r="O85" s="153" t="s">
        <v>126</v>
      </c>
      <c r="P85" s="154"/>
      <c r="Q85" s="155"/>
      <c r="R85" s="156"/>
      <c r="S85" s="35"/>
      <c r="T85" s="35"/>
      <c r="U85" s="35"/>
      <c r="V85" s="35"/>
      <c r="W85" s="35"/>
      <c r="X85" s="35"/>
      <c r="Y85" s="35"/>
      <c r="Z85" s="35"/>
    </row>
    <row r="86" ht="12.75" customHeight="1">
      <c r="A86" s="49"/>
      <c r="B86" s="50">
        <v>12.0</v>
      </c>
      <c r="C86" s="51" t="s">
        <v>127</v>
      </c>
      <c r="D86" s="183"/>
      <c r="E86" s="99">
        <v>41200.0</v>
      </c>
      <c r="F86" s="159"/>
      <c r="G86" s="160" t="s">
        <v>124</v>
      </c>
      <c r="H86" s="26"/>
      <c r="I86" s="147"/>
      <c r="J86" s="148"/>
      <c r="K86" s="148">
        <f>E44</f>
        <v>16200</v>
      </c>
      <c r="L86" s="148"/>
      <c r="M86" s="148">
        <v>7000.0</v>
      </c>
      <c r="N86" s="148"/>
      <c r="O86" s="148">
        <f>60*300</f>
        <v>18000</v>
      </c>
      <c r="P86" s="149"/>
      <c r="Q86" s="150">
        <f>SUM(I86:P86)</f>
        <v>41200</v>
      </c>
      <c r="R86" s="151">
        <f>E86-Q86</f>
        <v>0</v>
      </c>
      <c r="S86" s="1"/>
      <c r="T86" s="1"/>
      <c r="U86" s="1"/>
      <c r="V86" s="1"/>
      <c r="W86" s="1"/>
      <c r="X86" s="1"/>
      <c r="Y86" s="1"/>
      <c r="Z86" s="1"/>
    </row>
    <row r="87" ht="10.5" customHeight="1">
      <c r="A87" s="43"/>
      <c r="B87" s="35"/>
      <c r="C87" s="58" t="s">
        <v>128</v>
      </c>
      <c r="D87" s="186"/>
      <c r="E87" s="94"/>
      <c r="F87" s="187"/>
      <c r="G87" s="59"/>
      <c r="H87" s="26"/>
      <c r="I87" s="152"/>
      <c r="J87" s="153"/>
      <c r="K87" s="153" t="s">
        <v>121</v>
      </c>
      <c r="L87" s="153"/>
      <c r="M87" s="153" t="s">
        <v>105</v>
      </c>
      <c r="N87" s="153"/>
      <c r="O87" s="153" t="s">
        <v>129</v>
      </c>
      <c r="P87" s="154"/>
      <c r="Q87" s="155"/>
      <c r="R87" s="156"/>
      <c r="S87" s="35"/>
      <c r="T87" s="35"/>
      <c r="U87" s="35"/>
      <c r="V87" s="35"/>
      <c r="W87" s="35"/>
      <c r="X87" s="35"/>
      <c r="Y87" s="35"/>
      <c r="Z87" s="35"/>
    </row>
    <row r="88" ht="12.75" customHeight="1">
      <c r="A88" s="49"/>
      <c r="B88" s="50">
        <v>13.0</v>
      </c>
      <c r="C88" s="51" t="s">
        <v>130</v>
      </c>
      <c r="D88" s="183"/>
      <c r="E88" s="99">
        <v>2000.0</v>
      </c>
      <c r="F88" s="159"/>
      <c r="G88" s="160" t="s">
        <v>14</v>
      </c>
      <c r="H88" s="26"/>
      <c r="I88" s="147"/>
      <c r="J88" s="148"/>
      <c r="K88" s="148"/>
      <c r="L88" s="148"/>
      <c r="M88" s="148">
        <v>2000.0</v>
      </c>
      <c r="N88" s="148"/>
      <c r="O88" s="148">
        <f>25*0</f>
        <v>0</v>
      </c>
      <c r="P88" s="149"/>
      <c r="Q88" s="150">
        <f>SUM(I88:P88)</f>
        <v>2000</v>
      </c>
      <c r="R88" s="151">
        <f>E88-Q88</f>
        <v>0</v>
      </c>
      <c r="S88" s="1"/>
      <c r="T88" s="1"/>
      <c r="U88" s="1"/>
      <c r="V88" s="1"/>
      <c r="W88" s="1"/>
      <c r="X88" s="1"/>
      <c r="Y88" s="1"/>
      <c r="Z88" s="1"/>
    </row>
    <row r="89" ht="10.5" customHeight="1">
      <c r="A89" s="43"/>
      <c r="B89" s="35"/>
      <c r="C89" s="58" t="s">
        <v>131</v>
      </c>
      <c r="D89" s="186"/>
      <c r="E89" s="94"/>
      <c r="F89" s="187"/>
      <c r="G89" s="59"/>
      <c r="H89" s="26"/>
      <c r="I89" s="152"/>
      <c r="J89" s="153"/>
      <c r="K89" s="153"/>
      <c r="L89" s="153"/>
      <c r="M89" s="153" t="s">
        <v>132</v>
      </c>
      <c r="N89" s="153"/>
      <c r="O89" s="153" t="s">
        <v>133</v>
      </c>
      <c r="P89" s="154"/>
      <c r="Q89" s="155"/>
      <c r="R89" s="156"/>
      <c r="S89" s="35"/>
      <c r="T89" s="35"/>
      <c r="U89" s="35"/>
      <c r="V89" s="35"/>
      <c r="W89" s="35"/>
      <c r="X89" s="35"/>
      <c r="Y89" s="35"/>
      <c r="Z89" s="35"/>
    </row>
    <row r="90" ht="12.75" customHeight="1">
      <c r="A90" s="49"/>
      <c r="B90" s="50">
        <v>14.0</v>
      </c>
      <c r="C90" s="51" t="s">
        <v>134</v>
      </c>
      <c r="D90" s="183"/>
      <c r="E90" s="105">
        <v>27800.0</v>
      </c>
      <c r="F90" s="185"/>
      <c r="G90" s="160" t="s">
        <v>135</v>
      </c>
      <c r="H90" s="26"/>
      <c r="I90" s="147"/>
      <c r="J90" s="148"/>
      <c r="K90" s="148">
        <f>E38</f>
        <v>10800</v>
      </c>
      <c r="L90" s="148"/>
      <c r="M90" s="148">
        <v>5000.0</v>
      </c>
      <c r="N90" s="148"/>
      <c r="O90" s="148">
        <f>20*600</f>
        <v>12000</v>
      </c>
      <c r="P90" s="149"/>
      <c r="Q90" s="150">
        <f>SUM(I90:P90)</f>
        <v>27800</v>
      </c>
      <c r="R90" s="151">
        <f>E90-Q90</f>
        <v>0</v>
      </c>
      <c r="S90" s="1"/>
      <c r="T90" s="1"/>
      <c r="U90" s="1"/>
      <c r="V90" s="1"/>
      <c r="W90" s="1"/>
      <c r="X90" s="1"/>
      <c r="Y90" s="1"/>
      <c r="Z90" s="1"/>
    </row>
    <row r="91" ht="10.5" customHeight="1">
      <c r="A91" s="43"/>
      <c r="B91" s="35"/>
      <c r="C91" s="58" t="s">
        <v>136</v>
      </c>
      <c r="D91" s="186"/>
      <c r="E91" s="94"/>
      <c r="F91" s="187"/>
      <c r="G91" s="59"/>
      <c r="H91" s="26"/>
      <c r="I91" s="152"/>
      <c r="J91" s="153"/>
      <c r="K91" s="153" t="s">
        <v>121</v>
      </c>
      <c r="L91" s="153"/>
      <c r="M91" s="153" t="s">
        <v>137</v>
      </c>
      <c r="N91" s="153"/>
      <c r="O91" s="153" t="s">
        <v>138</v>
      </c>
      <c r="P91" s="154"/>
      <c r="Q91" s="155"/>
      <c r="R91" s="156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49"/>
      <c r="B92" s="50">
        <v>15.0</v>
      </c>
      <c r="C92" s="51" t="s">
        <v>139</v>
      </c>
      <c r="D92" s="183"/>
      <c r="E92" s="105">
        <v>18800.0</v>
      </c>
      <c r="F92" s="185"/>
      <c r="G92" s="160" t="s">
        <v>140</v>
      </c>
      <c r="H92" s="26"/>
      <c r="I92" s="147"/>
      <c r="J92" s="148"/>
      <c r="K92" s="148">
        <f>E40</f>
        <v>10800</v>
      </c>
      <c r="L92" s="148"/>
      <c r="M92" s="148">
        <v>2000.0</v>
      </c>
      <c r="N92" s="148"/>
      <c r="O92" s="148">
        <f>20*300</f>
        <v>6000</v>
      </c>
      <c r="P92" s="149"/>
      <c r="Q92" s="150">
        <f>SUM(I92:P92)</f>
        <v>18800</v>
      </c>
      <c r="R92" s="151">
        <f>E92-Q92</f>
        <v>0</v>
      </c>
      <c r="S92" s="1"/>
      <c r="T92" s="1"/>
      <c r="U92" s="1"/>
      <c r="V92" s="1"/>
      <c r="W92" s="1"/>
      <c r="X92" s="1"/>
      <c r="Y92" s="1"/>
      <c r="Z92" s="1"/>
    </row>
    <row r="93" ht="10.5" customHeight="1">
      <c r="A93" s="43"/>
      <c r="B93" s="35"/>
      <c r="C93" s="58" t="s">
        <v>136</v>
      </c>
      <c r="D93" s="186"/>
      <c r="E93" s="94"/>
      <c r="F93" s="187"/>
      <c r="G93" s="59"/>
      <c r="H93" s="26"/>
      <c r="I93" s="152"/>
      <c r="J93" s="153"/>
      <c r="K93" s="153" t="s">
        <v>121</v>
      </c>
      <c r="L93" s="153"/>
      <c r="M93" s="153" t="s">
        <v>137</v>
      </c>
      <c r="N93" s="153"/>
      <c r="O93" s="153" t="s">
        <v>129</v>
      </c>
      <c r="P93" s="154"/>
      <c r="Q93" s="155"/>
      <c r="R93" s="156"/>
      <c r="S93" s="35"/>
      <c r="T93" s="35"/>
      <c r="U93" s="35"/>
      <c r="V93" s="35"/>
      <c r="W93" s="35"/>
      <c r="X93" s="35"/>
      <c r="Y93" s="35"/>
      <c r="Z93" s="35"/>
    </row>
    <row r="94" ht="12.75" customHeight="1">
      <c r="A94" s="49"/>
      <c r="B94" s="50">
        <v>16.0</v>
      </c>
      <c r="C94" s="51" t="s">
        <v>141</v>
      </c>
      <c r="D94" s="183"/>
      <c r="E94" s="99">
        <v>3000.0</v>
      </c>
      <c r="F94" s="159"/>
      <c r="G94" s="160" t="s">
        <v>14</v>
      </c>
      <c r="H94" s="26"/>
      <c r="I94" s="147"/>
      <c r="J94" s="148"/>
      <c r="K94" s="148"/>
      <c r="L94" s="148"/>
      <c r="M94" s="148">
        <v>3000.0</v>
      </c>
      <c r="N94" s="148"/>
      <c r="O94" s="148"/>
      <c r="P94" s="149"/>
      <c r="Q94" s="150">
        <f>SUM(I94:P94)</f>
        <v>3000</v>
      </c>
      <c r="R94" s="151">
        <f>E94-Q94</f>
        <v>0</v>
      </c>
      <c r="S94" s="1"/>
      <c r="T94" s="1"/>
      <c r="U94" s="1"/>
      <c r="V94" s="1"/>
      <c r="W94" s="1"/>
      <c r="X94" s="1"/>
      <c r="Y94" s="1"/>
      <c r="Z94" s="1"/>
    </row>
    <row r="95" ht="10.5" customHeight="1">
      <c r="A95" s="43"/>
      <c r="B95" s="35"/>
      <c r="C95" s="58" t="s">
        <v>142</v>
      </c>
      <c r="D95" s="186"/>
      <c r="E95" s="94"/>
      <c r="F95" s="187"/>
      <c r="G95" s="59"/>
      <c r="H95" s="26"/>
      <c r="I95" s="152"/>
      <c r="J95" s="153"/>
      <c r="K95" s="153"/>
      <c r="L95" s="153"/>
      <c r="M95" s="153" t="s">
        <v>137</v>
      </c>
      <c r="N95" s="153"/>
      <c r="O95" s="153"/>
      <c r="P95" s="154"/>
      <c r="Q95" s="155"/>
      <c r="R95" s="156"/>
      <c r="S95" s="35"/>
      <c r="T95" s="35"/>
      <c r="U95" s="35"/>
      <c r="V95" s="35"/>
      <c r="W95" s="35"/>
      <c r="X95" s="35"/>
      <c r="Y95" s="35"/>
      <c r="Z95" s="35"/>
    </row>
    <row r="96" ht="12.75" customHeight="1">
      <c r="A96" s="49"/>
      <c r="B96" s="50">
        <v>17.0</v>
      </c>
      <c r="C96" s="51" t="s">
        <v>143</v>
      </c>
      <c r="D96" s="183"/>
      <c r="E96" s="99">
        <v>110480.0</v>
      </c>
      <c r="F96" s="159"/>
      <c r="G96" s="160" t="s">
        <v>144</v>
      </c>
      <c r="H96" s="26"/>
      <c r="I96" s="147"/>
      <c r="J96" s="148"/>
      <c r="K96" s="148">
        <f>E42</f>
        <v>60480</v>
      </c>
      <c r="L96" s="148"/>
      <c r="M96" s="148">
        <v>5000.0</v>
      </c>
      <c r="N96" s="148"/>
      <c r="O96" s="148">
        <f>2500*18</f>
        <v>45000</v>
      </c>
      <c r="P96" s="149"/>
      <c r="Q96" s="150">
        <f>SUM(I96:P96)</f>
        <v>110480</v>
      </c>
      <c r="R96" s="151">
        <f>E96-Q96</f>
        <v>0</v>
      </c>
      <c r="S96" s="1"/>
      <c r="T96" s="1"/>
      <c r="U96" s="1"/>
      <c r="V96" s="1"/>
      <c r="W96" s="1"/>
      <c r="X96" s="1"/>
      <c r="Y96" s="1"/>
      <c r="Z96" s="1"/>
    </row>
    <row r="97" ht="10.5" customHeight="1">
      <c r="A97" s="43"/>
      <c r="B97" s="35"/>
      <c r="C97" s="58" t="s">
        <v>136</v>
      </c>
      <c r="D97" s="186"/>
      <c r="E97" s="94"/>
      <c r="F97" s="187"/>
      <c r="G97" s="59"/>
      <c r="H97" s="26"/>
      <c r="I97" s="152"/>
      <c r="J97" s="153"/>
      <c r="K97" s="153" t="s">
        <v>121</v>
      </c>
      <c r="L97" s="153"/>
      <c r="M97" s="153" t="s">
        <v>137</v>
      </c>
      <c r="N97" s="153"/>
      <c r="O97" s="153" t="s">
        <v>145</v>
      </c>
      <c r="P97" s="154"/>
      <c r="Q97" s="155"/>
      <c r="R97" s="156"/>
      <c r="S97" s="35"/>
      <c r="T97" s="35"/>
      <c r="U97" s="35"/>
      <c r="V97" s="35"/>
      <c r="W97" s="35"/>
      <c r="X97" s="35"/>
      <c r="Y97" s="35"/>
      <c r="Z97" s="35"/>
    </row>
    <row r="98" ht="12.75" customHeight="1">
      <c r="A98" s="49"/>
      <c r="B98" s="50">
        <v>18.0</v>
      </c>
      <c r="C98" s="51" t="s">
        <v>146</v>
      </c>
      <c r="D98" s="183"/>
      <c r="E98" s="99">
        <v>2000.0</v>
      </c>
      <c r="F98" s="159"/>
      <c r="G98" s="55" t="s">
        <v>14</v>
      </c>
      <c r="H98" s="26"/>
      <c r="I98" s="147"/>
      <c r="J98" s="148"/>
      <c r="K98" s="148"/>
      <c r="L98" s="148"/>
      <c r="M98" s="148">
        <v>2000.0</v>
      </c>
      <c r="N98" s="148"/>
      <c r="O98" s="148"/>
      <c r="P98" s="149"/>
      <c r="Q98" s="150">
        <f>SUM(I98:P98)</f>
        <v>2000</v>
      </c>
      <c r="R98" s="151">
        <f>E98-Q98</f>
        <v>0</v>
      </c>
      <c r="S98" s="1"/>
      <c r="T98" s="1"/>
      <c r="U98" s="1"/>
      <c r="V98" s="1"/>
      <c r="W98" s="1"/>
      <c r="X98" s="1"/>
      <c r="Y98" s="1"/>
      <c r="Z98" s="1"/>
    </row>
    <row r="99" ht="10.5" customHeight="1">
      <c r="A99" s="43"/>
      <c r="B99" s="35"/>
      <c r="C99" s="58" t="s">
        <v>131</v>
      </c>
      <c r="D99" s="186"/>
      <c r="E99" s="94"/>
      <c r="F99" s="192"/>
      <c r="G99" s="48"/>
      <c r="H99" s="26"/>
      <c r="I99" s="152"/>
      <c r="J99" s="153"/>
      <c r="K99" s="153"/>
      <c r="L99" s="153"/>
      <c r="M99" s="153" t="s">
        <v>105</v>
      </c>
      <c r="N99" s="153"/>
      <c r="O99" s="153"/>
      <c r="P99" s="154"/>
      <c r="Q99" s="155"/>
      <c r="R99" s="156"/>
      <c r="S99" s="35"/>
      <c r="T99" s="35"/>
      <c r="U99" s="35"/>
      <c r="V99" s="35"/>
      <c r="W99" s="35"/>
      <c r="X99" s="35"/>
      <c r="Y99" s="35"/>
      <c r="Z99" s="35"/>
    </row>
    <row r="100" ht="12.75" customHeight="1">
      <c r="A100" s="49"/>
      <c r="B100" s="50">
        <v>19.0</v>
      </c>
      <c r="C100" s="51" t="s">
        <v>147</v>
      </c>
      <c r="D100" s="183"/>
      <c r="E100" s="99">
        <v>2500.0</v>
      </c>
      <c r="F100" s="193"/>
      <c r="G100" s="55" t="s">
        <v>148</v>
      </c>
      <c r="H100" s="26"/>
      <c r="I100" s="147">
        <v>500.0</v>
      </c>
      <c r="J100" s="148"/>
      <c r="K100" s="148"/>
      <c r="L100" s="148"/>
      <c r="M100" s="148">
        <v>2000.0</v>
      </c>
      <c r="N100" s="148"/>
      <c r="O100" s="148"/>
      <c r="P100" s="149"/>
      <c r="Q100" s="150">
        <f>SUM(I100:P100)</f>
        <v>2500</v>
      </c>
      <c r="R100" s="151">
        <f>E100-Q100</f>
        <v>0</v>
      </c>
      <c r="S100" s="1"/>
      <c r="T100" s="1"/>
      <c r="U100" s="1"/>
      <c r="V100" s="1"/>
      <c r="W100" s="1"/>
      <c r="X100" s="1"/>
      <c r="Y100" s="1"/>
      <c r="Z100" s="1"/>
    </row>
    <row r="101" ht="10.5" customHeight="1">
      <c r="A101" s="43"/>
      <c r="B101" s="35"/>
      <c r="C101" s="58" t="s">
        <v>149</v>
      </c>
      <c r="D101" s="186"/>
      <c r="E101" s="94"/>
      <c r="F101" s="192"/>
      <c r="G101" s="48"/>
      <c r="H101" s="26"/>
      <c r="I101" s="152"/>
      <c r="J101" s="153"/>
      <c r="K101" s="153"/>
      <c r="L101" s="153"/>
      <c r="M101" s="153"/>
      <c r="N101" s="153"/>
      <c r="O101" s="153"/>
      <c r="P101" s="154"/>
      <c r="Q101" s="155"/>
      <c r="R101" s="156"/>
      <c r="S101" s="35"/>
      <c r="T101" s="35"/>
      <c r="U101" s="35"/>
      <c r="V101" s="35"/>
      <c r="W101" s="35"/>
      <c r="X101" s="35"/>
      <c r="Y101" s="35"/>
      <c r="Z101" s="35"/>
    </row>
    <row r="102" ht="12.75" customHeight="1">
      <c r="A102" s="49"/>
      <c r="B102" s="50">
        <v>20.0</v>
      </c>
      <c r="C102" s="51" t="s">
        <v>150</v>
      </c>
      <c r="D102" s="183"/>
      <c r="E102" s="99">
        <v>40000.0</v>
      </c>
      <c r="F102" s="159"/>
      <c r="G102" s="55" t="s">
        <v>14</v>
      </c>
      <c r="H102" s="26"/>
      <c r="I102" s="147"/>
      <c r="J102" s="148">
        <v>40000.0</v>
      </c>
      <c r="K102" s="148"/>
      <c r="L102" s="148"/>
      <c r="M102" s="148"/>
      <c r="N102" s="148"/>
      <c r="O102" s="148"/>
      <c r="P102" s="149"/>
      <c r="Q102" s="150">
        <f>SUM(I102:P102)</f>
        <v>40000</v>
      </c>
      <c r="R102" s="151">
        <f>E102-Q102</f>
        <v>0</v>
      </c>
      <c r="S102" s="1"/>
      <c r="T102" s="1"/>
      <c r="U102" s="1"/>
      <c r="V102" s="1"/>
      <c r="W102" s="1"/>
      <c r="X102" s="1"/>
      <c r="Y102" s="1"/>
      <c r="Z102" s="1"/>
    </row>
    <row r="103" ht="10.5" customHeight="1">
      <c r="A103" s="43"/>
      <c r="B103" s="35"/>
      <c r="C103" s="58" t="s">
        <v>151</v>
      </c>
      <c r="D103" s="186"/>
      <c r="E103" s="94"/>
      <c r="F103" s="192"/>
      <c r="G103" s="48"/>
      <c r="H103" s="26"/>
      <c r="I103" s="152"/>
      <c r="J103" s="153"/>
      <c r="K103" s="153"/>
      <c r="L103" s="153"/>
      <c r="M103" s="153"/>
      <c r="N103" s="153"/>
      <c r="O103" s="153"/>
      <c r="P103" s="154"/>
      <c r="Q103" s="155"/>
      <c r="R103" s="156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49"/>
      <c r="B104" s="50">
        <v>21.0</v>
      </c>
      <c r="C104" s="51" t="s">
        <v>152</v>
      </c>
      <c r="D104" s="183"/>
      <c r="E104" s="99">
        <v>10000.0</v>
      </c>
      <c r="F104" s="159"/>
      <c r="G104" s="55" t="s">
        <v>14</v>
      </c>
      <c r="H104" s="26"/>
      <c r="I104" s="147"/>
      <c r="J104" s="148">
        <v>10000.0</v>
      </c>
      <c r="K104" s="148"/>
      <c r="L104" s="148"/>
      <c r="M104" s="148">
        <v>0.0</v>
      </c>
      <c r="N104" s="148"/>
      <c r="O104" s="148"/>
      <c r="P104" s="149"/>
      <c r="Q104" s="150">
        <f>SUM(I104:P104)</f>
        <v>10000</v>
      </c>
      <c r="R104" s="151">
        <f>E104-Q104</f>
        <v>0</v>
      </c>
      <c r="S104" s="1"/>
      <c r="T104" s="1"/>
      <c r="U104" s="1"/>
      <c r="V104" s="1"/>
      <c r="W104" s="1"/>
      <c r="X104" s="1"/>
      <c r="Y104" s="1"/>
      <c r="Z104" s="1"/>
    </row>
    <row r="105" ht="10.5" customHeight="1">
      <c r="A105" s="43"/>
      <c r="B105" s="35"/>
      <c r="C105" s="58" t="s">
        <v>151</v>
      </c>
      <c r="D105" s="186"/>
      <c r="E105" s="94"/>
      <c r="F105" s="192"/>
      <c r="G105" s="48"/>
      <c r="H105" s="26"/>
      <c r="I105" s="152"/>
      <c r="J105" s="153"/>
      <c r="K105" s="153"/>
      <c r="L105" s="153"/>
      <c r="M105" s="153"/>
      <c r="N105" s="153"/>
      <c r="O105" s="153"/>
      <c r="P105" s="154"/>
      <c r="Q105" s="155"/>
      <c r="R105" s="156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49"/>
      <c r="B106" s="50">
        <v>22.0</v>
      </c>
      <c r="C106" s="51" t="s">
        <v>153</v>
      </c>
      <c r="D106" s="183"/>
      <c r="E106" s="99">
        <v>5000.0</v>
      </c>
      <c r="F106" s="159"/>
      <c r="G106" s="55" t="s">
        <v>154</v>
      </c>
      <c r="H106" s="26"/>
      <c r="I106" s="147">
        <v>2500.0</v>
      </c>
      <c r="J106" s="148"/>
      <c r="K106" s="148"/>
      <c r="L106" s="148"/>
      <c r="M106" s="148">
        <v>2500.0</v>
      </c>
      <c r="N106" s="148"/>
      <c r="O106" s="148"/>
      <c r="P106" s="149"/>
      <c r="Q106" s="150">
        <f>SUM(I106:P106)</f>
        <v>5000</v>
      </c>
      <c r="R106" s="151">
        <f>E106-Q106</f>
        <v>0</v>
      </c>
      <c r="S106" s="1"/>
      <c r="T106" s="1"/>
      <c r="U106" s="1"/>
      <c r="V106" s="1"/>
      <c r="W106" s="1"/>
      <c r="X106" s="1"/>
      <c r="Y106" s="1"/>
      <c r="Z106" s="1"/>
    </row>
    <row r="107" ht="10.5" customHeight="1">
      <c r="A107" s="43"/>
      <c r="B107" s="35"/>
      <c r="C107" s="58" t="s">
        <v>155</v>
      </c>
      <c r="D107" s="186"/>
      <c r="E107" s="94"/>
      <c r="F107" s="192"/>
      <c r="G107" s="48"/>
      <c r="H107" s="26"/>
      <c r="I107" s="152"/>
      <c r="J107" s="153"/>
      <c r="K107" s="153"/>
      <c r="L107" s="153"/>
      <c r="M107" s="153"/>
      <c r="N107" s="153"/>
      <c r="O107" s="153"/>
      <c r="P107" s="154"/>
      <c r="Q107" s="155"/>
      <c r="R107" s="156"/>
      <c r="S107" s="35"/>
      <c r="T107" s="35"/>
      <c r="U107" s="35"/>
      <c r="V107" s="35"/>
      <c r="W107" s="35"/>
      <c r="X107" s="35"/>
      <c r="Y107" s="35"/>
      <c r="Z107" s="35"/>
    </row>
    <row r="108" ht="12.75" customHeight="1">
      <c r="A108" s="49"/>
      <c r="B108" s="50">
        <v>23.0</v>
      </c>
      <c r="C108" s="51" t="s">
        <v>156</v>
      </c>
      <c r="D108" s="183"/>
      <c r="E108" s="99">
        <v>500.0</v>
      </c>
      <c r="F108" s="159"/>
      <c r="G108" s="55" t="s">
        <v>154</v>
      </c>
      <c r="H108" s="26"/>
      <c r="I108" s="147"/>
      <c r="J108" s="148"/>
      <c r="K108" s="148"/>
      <c r="L108" s="148"/>
      <c r="M108" s="148">
        <v>500.0</v>
      </c>
      <c r="N108" s="148"/>
      <c r="O108" s="148"/>
      <c r="P108" s="149"/>
      <c r="Q108" s="150">
        <f>SUM(I108:P108)</f>
        <v>500</v>
      </c>
      <c r="R108" s="151">
        <f>E108-Q108</f>
        <v>0</v>
      </c>
      <c r="S108" s="1"/>
      <c r="T108" s="1"/>
      <c r="U108" s="1"/>
      <c r="V108" s="1"/>
      <c r="W108" s="1"/>
      <c r="X108" s="1"/>
      <c r="Y108" s="1"/>
      <c r="Z108" s="1"/>
    </row>
    <row r="109" ht="10.5" customHeight="1">
      <c r="A109" s="43"/>
      <c r="B109" s="35"/>
      <c r="C109" s="58" t="s">
        <v>157</v>
      </c>
      <c r="D109" s="186"/>
      <c r="E109" s="94"/>
      <c r="F109" s="192"/>
      <c r="G109" s="48"/>
      <c r="H109" s="26"/>
      <c r="I109" s="152"/>
      <c r="J109" s="153"/>
      <c r="K109" s="153"/>
      <c r="L109" s="153"/>
      <c r="M109" s="153"/>
      <c r="N109" s="153"/>
      <c r="O109" s="153"/>
      <c r="P109" s="154"/>
      <c r="Q109" s="155"/>
      <c r="R109" s="156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49"/>
      <c r="B110" s="50">
        <v>24.0</v>
      </c>
      <c r="C110" s="51" t="s">
        <v>158</v>
      </c>
      <c r="D110" s="183"/>
      <c r="E110" s="99">
        <v>15000.0</v>
      </c>
      <c r="F110" s="159"/>
      <c r="G110" s="55" t="s">
        <v>14</v>
      </c>
      <c r="H110" s="26"/>
      <c r="I110" s="147">
        <v>8000.0</v>
      </c>
      <c r="J110" s="148"/>
      <c r="K110" s="148"/>
      <c r="L110" s="148"/>
      <c r="M110" s="148">
        <v>7000.0</v>
      </c>
      <c r="N110" s="148"/>
      <c r="O110" s="148"/>
      <c r="P110" s="149"/>
      <c r="Q110" s="150">
        <f>SUM(I110:P110)</f>
        <v>15000</v>
      </c>
      <c r="R110" s="151">
        <f>E110-Q110</f>
        <v>0</v>
      </c>
      <c r="S110" s="1"/>
      <c r="T110" s="1"/>
      <c r="U110" s="1"/>
      <c r="V110" s="1"/>
      <c r="W110" s="1"/>
      <c r="X110" s="1"/>
      <c r="Y110" s="1"/>
      <c r="Z110" s="1"/>
    </row>
    <row r="111" ht="10.5" customHeight="1">
      <c r="A111" s="43"/>
      <c r="B111" s="35"/>
      <c r="C111" s="58" t="s">
        <v>159</v>
      </c>
      <c r="D111" s="186"/>
      <c r="E111" s="94"/>
      <c r="F111" s="192"/>
      <c r="G111" s="48"/>
      <c r="H111" s="26"/>
      <c r="I111" s="152"/>
      <c r="J111" s="153"/>
      <c r="K111" s="153"/>
      <c r="L111" s="153"/>
      <c r="M111" s="153"/>
      <c r="N111" s="153"/>
      <c r="O111" s="153"/>
      <c r="P111" s="154"/>
      <c r="Q111" s="155"/>
      <c r="R111" s="156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49"/>
      <c r="B112" s="50">
        <v>25.0</v>
      </c>
      <c r="C112" s="51" t="s">
        <v>160</v>
      </c>
      <c r="D112" s="183"/>
      <c r="E112" s="99">
        <v>10000.0</v>
      </c>
      <c r="F112" s="159"/>
      <c r="G112" s="55" t="s">
        <v>14</v>
      </c>
      <c r="H112" s="26"/>
      <c r="I112" s="147">
        <v>8000.0</v>
      </c>
      <c r="J112" s="148"/>
      <c r="K112" s="148"/>
      <c r="L112" s="148"/>
      <c r="M112" s="148">
        <v>2000.0</v>
      </c>
      <c r="N112" s="148"/>
      <c r="O112" s="148"/>
      <c r="P112" s="149"/>
      <c r="Q112" s="150">
        <f>SUM(I112:P112)</f>
        <v>10000</v>
      </c>
      <c r="R112" s="151">
        <f>E112-Q112</f>
        <v>0</v>
      </c>
      <c r="S112" s="1"/>
      <c r="T112" s="1"/>
      <c r="U112" s="1"/>
      <c r="V112" s="1"/>
      <c r="W112" s="1"/>
      <c r="X112" s="1"/>
      <c r="Y112" s="1"/>
      <c r="Z112" s="1"/>
    </row>
    <row r="113" ht="10.5" customHeight="1">
      <c r="A113" s="43"/>
      <c r="B113" s="35"/>
      <c r="C113" s="58" t="s">
        <v>161</v>
      </c>
      <c r="D113" s="186"/>
      <c r="E113" s="88"/>
      <c r="F113" s="192"/>
      <c r="G113" s="48"/>
      <c r="H113" s="26"/>
      <c r="I113" s="152"/>
      <c r="J113" s="153"/>
      <c r="K113" s="153"/>
      <c r="L113" s="153"/>
      <c r="M113" s="153"/>
      <c r="N113" s="153"/>
      <c r="O113" s="153"/>
      <c r="P113" s="154"/>
      <c r="Q113" s="155"/>
      <c r="R113" s="156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49"/>
      <c r="B114" s="50">
        <v>26.0</v>
      </c>
      <c r="C114" s="51" t="s">
        <v>162</v>
      </c>
      <c r="D114" s="52"/>
      <c r="E114" s="99">
        <v>8000.0</v>
      </c>
      <c r="F114" s="54"/>
      <c r="G114" s="55" t="s">
        <v>14</v>
      </c>
      <c r="H114" s="26"/>
      <c r="I114" s="147">
        <v>3000.0</v>
      </c>
      <c r="J114" s="148"/>
      <c r="K114" s="148"/>
      <c r="L114" s="148"/>
      <c r="M114" s="148">
        <v>5000.0</v>
      </c>
      <c r="N114" s="148"/>
      <c r="O114" s="148"/>
      <c r="P114" s="149"/>
      <c r="Q114" s="150">
        <f>SUM(I114:P114)</f>
        <v>8000</v>
      </c>
      <c r="R114" s="151">
        <f>E114-Q114</f>
        <v>0</v>
      </c>
      <c r="S114" s="1"/>
      <c r="T114" s="1"/>
      <c r="U114" s="1"/>
      <c r="V114" s="1"/>
      <c r="W114" s="1"/>
      <c r="X114" s="1"/>
      <c r="Y114" s="1"/>
      <c r="Z114" s="1"/>
    </row>
    <row r="115" ht="10.5" customHeight="1">
      <c r="A115" s="43"/>
      <c r="B115" s="35"/>
      <c r="C115" s="58" t="s">
        <v>163</v>
      </c>
      <c r="D115" s="59"/>
      <c r="E115" s="88"/>
      <c r="F115" s="47"/>
      <c r="G115" s="48"/>
      <c r="H115" s="26"/>
      <c r="I115" s="152"/>
      <c r="J115" s="153"/>
      <c r="K115" s="153"/>
      <c r="L115" s="153"/>
      <c r="M115" s="153"/>
      <c r="N115" s="153"/>
      <c r="O115" s="153"/>
      <c r="P115" s="154"/>
      <c r="Q115" s="155"/>
      <c r="R115" s="156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49"/>
      <c r="B116" s="50">
        <v>27.0</v>
      </c>
      <c r="C116" s="51" t="s">
        <v>164</v>
      </c>
      <c r="D116" s="52"/>
      <c r="E116" s="99">
        <v>5000.0</v>
      </c>
      <c r="F116" s="54"/>
      <c r="G116" s="42" t="s">
        <v>97</v>
      </c>
      <c r="H116" s="26"/>
      <c r="I116" s="147">
        <v>3000.0</v>
      </c>
      <c r="J116" s="148"/>
      <c r="K116" s="148"/>
      <c r="L116" s="148"/>
      <c r="M116" s="148">
        <v>2000.0</v>
      </c>
      <c r="N116" s="148"/>
      <c r="O116" s="148"/>
      <c r="P116" s="149"/>
      <c r="Q116" s="150">
        <f>SUM(I116:P116)</f>
        <v>5000</v>
      </c>
      <c r="R116" s="151">
        <f>E116-Q116</f>
        <v>0</v>
      </c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43"/>
      <c r="B117" s="35"/>
      <c r="C117" s="58" t="s">
        <v>165</v>
      </c>
      <c r="D117" s="59"/>
      <c r="E117" s="88"/>
      <c r="F117" s="47"/>
      <c r="G117" s="48"/>
      <c r="H117" s="26"/>
      <c r="I117" s="152"/>
      <c r="J117" s="153"/>
      <c r="K117" s="153"/>
      <c r="L117" s="153"/>
      <c r="M117" s="153"/>
      <c r="N117" s="153"/>
      <c r="O117" s="153"/>
      <c r="P117" s="154"/>
      <c r="Q117" s="155"/>
      <c r="R117" s="156"/>
      <c r="S117" s="35"/>
      <c r="T117" s="35"/>
      <c r="U117" s="35"/>
      <c r="V117" s="35"/>
      <c r="W117" s="35"/>
      <c r="X117" s="35"/>
      <c r="Y117" s="35"/>
      <c r="Z117" s="35"/>
    </row>
    <row r="118" ht="12.75" customHeight="1">
      <c r="A118" s="49"/>
      <c r="B118" s="50">
        <v>28.0</v>
      </c>
      <c r="C118" s="51" t="s">
        <v>166</v>
      </c>
      <c r="D118" s="52"/>
      <c r="E118" s="99">
        <v>5000.0</v>
      </c>
      <c r="F118" s="54"/>
      <c r="G118" s="55" t="s">
        <v>14</v>
      </c>
      <c r="H118" s="26"/>
      <c r="I118" s="147"/>
      <c r="J118" s="148"/>
      <c r="K118" s="148"/>
      <c r="L118" s="148"/>
      <c r="M118" s="148">
        <v>5000.0</v>
      </c>
      <c r="N118" s="148"/>
      <c r="O118" s="148"/>
      <c r="P118" s="149"/>
      <c r="Q118" s="150">
        <f>SUM(I118:P118)</f>
        <v>5000</v>
      </c>
      <c r="R118" s="151">
        <f>E118-Q118</f>
        <v>0</v>
      </c>
      <c r="S118" s="1"/>
      <c r="T118" s="1"/>
      <c r="U118" s="1"/>
      <c r="V118" s="1"/>
      <c r="W118" s="1"/>
      <c r="X118" s="1"/>
      <c r="Y118" s="1"/>
      <c r="Z118" s="1"/>
    </row>
    <row r="119" ht="10.5" customHeight="1">
      <c r="A119" s="56"/>
      <c r="B119" s="57"/>
      <c r="C119" s="58" t="s">
        <v>167</v>
      </c>
      <c r="D119" s="59"/>
      <c r="E119" s="88"/>
      <c r="F119" s="47"/>
      <c r="G119" s="48"/>
      <c r="H119" s="26"/>
      <c r="I119" s="152"/>
      <c r="J119" s="153"/>
      <c r="K119" s="153"/>
      <c r="L119" s="153"/>
      <c r="M119" s="153"/>
      <c r="N119" s="153"/>
      <c r="O119" s="153"/>
      <c r="P119" s="154"/>
      <c r="Q119" s="155"/>
      <c r="R119" s="156"/>
      <c r="S119" s="35"/>
      <c r="T119" s="35"/>
      <c r="U119" s="35"/>
      <c r="V119" s="35"/>
      <c r="W119" s="35"/>
      <c r="X119" s="35"/>
      <c r="Y119" s="35"/>
      <c r="Z119" s="35"/>
    </row>
    <row r="120" ht="12.75" customHeight="1">
      <c r="A120" s="49"/>
      <c r="B120" s="50">
        <v>29.0</v>
      </c>
      <c r="C120" s="51" t="s">
        <v>168</v>
      </c>
      <c r="D120" s="52"/>
      <c r="E120" s="99">
        <v>10000.0</v>
      </c>
      <c r="F120" s="54"/>
      <c r="G120" s="55" t="s">
        <v>14</v>
      </c>
      <c r="H120" s="26"/>
      <c r="I120" s="147"/>
      <c r="J120" s="148"/>
      <c r="K120" s="148"/>
      <c r="L120" s="148"/>
      <c r="M120" s="148">
        <v>10000.0</v>
      </c>
      <c r="N120" s="148">
        <v>0.0</v>
      </c>
      <c r="O120" s="148"/>
      <c r="P120" s="149"/>
      <c r="Q120" s="150">
        <f>SUM(I120:P120)</f>
        <v>10000</v>
      </c>
      <c r="R120" s="151">
        <f>E120-Q120</f>
        <v>0</v>
      </c>
      <c r="S120" s="1"/>
      <c r="T120" s="1"/>
      <c r="U120" s="1"/>
      <c r="V120" s="1"/>
      <c r="W120" s="1"/>
      <c r="X120" s="1"/>
      <c r="Y120" s="1"/>
      <c r="Z120" s="1"/>
    </row>
    <row r="121" ht="10.5" customHeight="1">
      <c r="A121" s="56"/>
      <c r="B121" s="57"/>
      <c r="C121" s="58" t="s">
        <v>169</v>
      </c>
      <c r="D121" s="59"/>
      <c r="E121" s="88"/>
      <c r="F121" s="47"/>
      <c r="G121" s="48"/>
      <c r="H121" s="26"/>
      <c r="I121" s="152"/>
      <c r="J121" s="153"/>
      <c r="K121" s="153"/>
      <c r="L121" s="153"/>
      <c r="M121" s="153"/>
      <c r="N121" s="153"/>
      <c r="O121" s="153"/>
      <c r="P121" s="154"/>
      <c r="Q121" s="155"/>
      <c r="R121" s="156"/>
      <c r="S121" s="35"/>
      <c r="T121" s="35"/>
      <c r="U121" s="35"/>
      <c r="V121" s="35"/>
      <c r="W121" s="35"/>
      <c r="X121" s="35"/>
      <c r="Y121" s="35"/>
      <c r="Z121" s="35"/>
    </row>
    <row r="122" ht="12.75" customHeight="1">
      <c r="A122" s="49"/>
      <c r="B122" s="50">
        <v>30.0</v>
      </c>
      <c r="C122" s="51" t="s">
        <v>170</v>
      </c>
      <c r="D122" s="52"/>
      <c r="E122" s="194">
        <v>45000.0</v>
      </c>
      <c r="F122" s="54"/>
      <c r="G122" s="55" t="s">
        <v>14</v>
      </c>
      <c r="H122" s="26"/>
      <c r="I122" s="147"/>
      <c r="J122" s="148"/>
      <c r="K122" s="148"/>
      <c r="L122" s="148"/>
      <c r="M122" s="148">
        <v>0.0</v>
      </c>
      <c r="N122" s="148">
        <v>45000.0</v>
      </c>
      <c r="O122" s="148"/>
      <c r="P122" s="149"/>
      <c r="Q122" s="150">
        <f>SUM(I122:P122)</f>
        <v>45000</v>
      </c>
      <c r="R122" s="151">
        <f>E122-Q122</f>
        <v>0</v>
      </c>
      <c r="S122" s="1"/>
      <c r="T122" s="1"/>
      <c r="U122" s="1"/>
      <c r="V122" s="1"/>
      <c r="W122" s="1"/>
      <c r="X122" s="1"/>
      <c r="Y122" s="1"/>
      <c r="Z122" s="1"/>
    </row>
    <row r="123" ht="10.5" customHeight="1">
      <c r="A123" s="56"/>
      <c r="B123" s="57"/>
      <c r="C123" s="58" t="s">
        <v>171</v>
      </c>
      <c r="D123" s="59"/>
      <c r="E123" s="88"/>
      <c r="F123" s="47"/>
      <c r="G123" s="48"/>
      <c r="H123" s="26"/>
      <c r="I123" s="152"/>
      <c r="J123" s="153"/>
      <c r="K123" s="153"/>
      <c r="L123" s="153"/>
      <c r="M123" s="153"/>
      <c r="N123" s="153"/>
      <c r="O123" s="153"/>
      <c r="P123" s="154"/>
      <c r="Q123" s="155"/>
      <c r="R123" s="156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43"/>
      <c r="B124" s="50">
        <v>31.0</v>
      </c>
      <c r="C124" s="51" t="s">
        <v>172</v>
      </c>
      <c r="D124" s="52"/>
      <c r="E124" s="99">
        <v>5000.0</v>
      </c>
      <c r="F124" s="195"/>
      <c r="G124" s="55" t="s">
        <v>14</v>
      </c>
      <c r="H124" s="26"/>
      <c r="I124" s="196"/>
      <c r="J124" s="197"/>
      <c r="K124" s="197"/>
      <c r="L124" s="197"/>
      <c r="M124" s="197">
        <v>5000.0</v>
      </c>
      <c r="N124" s="197"/>
      <c r="O124" s="197"/>
      <c r="P124" s="198"/>
      <c r="Q124" s="150">
        <f>SUM(I124:P124)</f>
        <v>5000</v>
      </c>
      <c r="R124" s="151">
        <f>E124-Q124</f>
        <v>0</v>
      </c>
      <c r="S124" s="35"/>
      <c r="T124" s="35"/>
      <c r="U124" s="35"/>
      <c r="V124" s="35"/>
      <c r="W124" s="35"/>
      <c r="X124" s="35"/>
      <c r="Y124" s="35"/>
      <c r="Z124" s="35"/>
    </row>
    <row r="125" ht="10.5" customHeight="1">
      <c r="A125" s="43"/>
      <c r="B125" s="35"/>
      <c r="C125" s="58" t="s">
        <v>173</v>
      </c>
      <c r="D125" s="59"/>
      <c r="E125" s="88"/>
      <c r="F125" s="177"/>
      <c r="G125" s="48"/>
      <c r="H125" s="26"/>
      <c r="I125" s="152"/>
      <c r="J125" s="153"/>
      <c r="K125" s="153"/>
      <c r="L125" s="153"/>
      <c r="M125" s="153" t="s">
        <v>105</v>
      </c>
      <c r="N125" s="153"/>
      <c r="O125" s="153"/>
      <c r="P125" s="154"/>
      <c r="Q125" s="155"/>
      <c r="R125" s="156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49"/>
      <c r="B126" s="50">
        <v>32.0</v>
      </c>
      <c r="C126" s="51" t="s">
        <v>174</v>
      </c>
      <c r="D126" s="52"/>
      <c r="E126" s="184">
        <v>0.0</v>
      </c>
      <c r="F126" s="157" t="s">
        <v>175</v>
      </c>
      <c r="G126" s="55" t="s">
        <v>79</v>
      </c>
      <c r="H126" s="26"/>
      <c r="I126" s="147"/>
      <c r="J126" s="148"/>
      <c r="K126" s="148"/>
      <c r="L126" s="148"/>
      <c r="M126" s="148"/>
      <c r="N126" s="148"/>
      <c r="O126" s="148"/>
      <c r="P126" s="149"/>
      <c r="Q126" s="150">
        <f>SUM(I126:P126)</f>
        <v>0</v>
      </c>
      <c r="R126" s="151">
        <f>E126-Q126</f>
        <v>0</v>
      </c>
      <c r="S126" s="1"/>
      <c r="T126" s="1"/>
      <c r="U126" s="1"/>
      <c r="V126" s="1"/>
      <c r="W126" s="1"/>
      <c r="X126" s="1"/>
      <c r="Y126" s="1"/>
      <c r="Z126" s="1"/>
    </row>
    <row r="127" ht="10.5" customHeight="1">
      <c r="A127" s="56"/>
      <c r="B127" s="57"/>
      <c r="C127" s="61" t="s">
        <v>176</v>
      </c>
      <c r="D127" s="30"/>
      <c r="E127" s="88"/>
      <c r="F127" s="47"/>
      <c r="G127" s="48"/>
      <c r="H127" s="26"/>
      <c r="I127" s="199"/>
      <c r="J127" s="200"/>
      <c r="K127" s="200"/>
      <c r="L127" s="200"/>
      <c r="M127" s="200"/>
      <c r="N127" s="200"/>
      <c r="O127" s="200"/>
      <c r="P127" s="201"/>
      <c r="Q127" s="155"/>
      <c r="R127" s="156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202"/>
      <c r="B128" s="203" t="s">
        <v>83</v>
      </c>
      <c r="C128" s="204" t="s">
        <v>84</v>
      </c>
      <c r="D128" s="205"/>
      <c r="E128" s="206">
        <f>SUM(E64:E127)</f>
        <v>1289280</v>
      </c>
      <c r="F128" s="207" t="s">
        <v>11</v>
      </c>
      <c r="G128" s="207" t="s">
        <v>11</v>
      </c>
      <c r="H128" s="208"/>
      <c r="I128" s="209">
        <f t="shared" ref="I128:Q128" si="1">SUM(I64:I127)</f>
        <v>800000</v>
      </c>
      <c r="J128" s="128">
        <f t="shared" si="1"/>
        <v>50000</v>
      </c>
      <c r="K128" s="128">
        <f t="shared" si="1"/>
        <v>98280</v>
      </c>
      <c r="L128" s="128">
        <f t="shared" si="1"/>
        <v>25000</v>
      </c>
      <c r="M128" s="128">
        <f t="shared" si="1"/>
        <v>169000</v>
      </c>
      <c r="N128" s="128">
        <f t="shared" si="1"/>
        <v>45000</v>
      </c>
      <c r="O128" s="128">
        <f t="shared" si="1"/>
        <v>102000</v>
      </c>
      <c r="P128" s="210">
        <f t="shared" si="1"/>
        <v>0</v>
      </c>
      <c r="Q128" s="211">
        <f t="shared" si="1"/>
        <v>1289280</v>
      </c>
      <c r="R128" s="151">
        <f>E128-Q128</f>
        <v>0</v>
      </c>
      <c r="S128" s="126"/>
      <c r="T128" s="126"/>
      <c r="U128" s="126"/>
      <c r="V128" s="126"/>
      <c r="W128" s="126"/>
      <c r="X128" s="126"/>
      <c r="Y128" s="126"/>
      <c r="Z128" s="126"/>
    </row>
    <row r="129" ht="12.0" customHeight="1">
      <c r="A129" s="1"/>
      <c r="B129" s="4"/>
      <c r="C129" s="1"/>
      <c r="D129" s="3"/>
      <c r="E129" s="3"/>
      <c r="F129" s="1"/>
      <c r="G129" s="11"/>
      <c r="H129" s="1"/>
      <c r="I129" s="151">
        <f t="shared" ref="I129:Q129" si="2">I60-I128</f>
        <v>0</v>
      </c>
      <c r="J129" s="151">
        <f t="shared" si="2"/>
        <v>0</v>
      </c>
      <c r="K129" s="151">
        <f t="shared" si="2"/>
        <v>0</v>
      </c>
      <c r="L129" s="151">
        <f t="shared" si="2"/>
        <v>0</v>
      </c>
      <c r="M129" s="151">
        <f t="shared" si="2"/>
        <v>19000</v>
      </c>
      <c r="N129" s="151">
        <f t="shared" si="2"/>
        <v>4000</v>
      </c>
      <c r="O129" s="151">
        <f t="shared" si="2"/>
        <v>0</v>
      </c>
      <c r="P129" s="151">
        <f t="shared" si="2"/>
        <v>0</v>
      </c>
      <c r="Q129" s="151">
        <f t="shared" si="2"/>
        <v>23000</v>
      </c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4"/>
      <c r="C130" s="1"/>
      <c r="D130" s="3"/>
      <c r="E130" s="3"/>
      <c r="F130" s="1"/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4"/>
      <c r="C131" s="1"/>
      <c r="D131" s="3"/>
      <c r="E131" s="3"/>
      <c r="F131" s="1"/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4"/>
      <c r="C132" s="1"/>
      <c r="D132" s="3"/>
      <c r="E132" s="3"/>
      <c r="F132" s="1"/>
      <c r="G132" s="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4"/>
      <c r="C133" s="1"/>
      <c r="D133" s="3"/>
      <c r="E133" s="3"/>
      <c r="F133" s="1"/>
      <c r="G133" s="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4"/>
      <c r="C134" s="1"/>
      <c r="D134" s="3"/>
      <c r="E134" s="3"/>
      <c r="F134" s="1"/>
      <c r="G134" s="11"/>
      <c r="H134" s="1"/>
      <c r="I134" s="1"/>
      <c r="J134" s="1"/>
      <c r="K134" s="1"/>
      <c r="L134" s="1"/>
      <c r="M134" s="1"/>
      <c r="N134" s="1"/>
      <c r="O134" s="1"/>
      <c r="P134" s="21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4"/>
      <c r="C135" s="1"/>
      <c r="D135" s="3"/>
      <c r="E135" s="3"/>
      <c r="F135" s="1"/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4"/>
      <c r="C136" s="1"/>
      <c r="D136" s="3"/>
      <c r="E136" s="3"/>
      <c r="F136" s="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4"/>
      <c r="C137" s="1"/>
      <c r="D137" s="3"/>
      <c r="E137" s="3"/>
      <c r="F137" s="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4"/>
      <c r="C138" s="1"/>
      <c r="D138" s="3"/>
      <c r="E138" s="3"/>
      <c r="F138" s="1"/>
      <c r="G138" s="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4"/>
      <c r="C139" s="1"/>
      <c r="D139" s="3"/>
      <c r="E139" s="3"/>
      <c r="F139" s="1"/>
      <c r="G139" s="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4"/>
      <c r="C140" s="1"/>
      <c r="D140" s="3"/>
      <c r="E140" s="3"/>
      <c r="F140" s="1"/>
      <c r="G140" s="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4"/>
      <c r="C141" s="1"/>
      <c r="D141" s="3"/>
      <c r="E141" s="3"/>
      <c r="F141" s="1"/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4"/>
      <c r="C142" s="1"/>
      <c r="D142" s="3"/>
      <c r="E142" s="3"/>
      <c r="F142" s="1"/>
      <c r="G142" s="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4"/>
      <c r="C143" s="1"/>
      <c r="D143" s="3"/>
      <c r="E143" s="3"/>
      <c r="F143" s="1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4"/>
      <c r="C144" s="1"/>
      <c r="D144" s="3"/>
      <c r="E144" s="3"/>
      <c r="F144" s="1"/>
      <c r="G144" s="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4"/>
      <c r="C145" s="1"/>
      <c r="D145" s="3"/>
      <c r="E145" s="3"/>
      <c r="F145" s="1"/>
      <c r="G145" s="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4"/>
      <c r="C146" s="1"/>
      <c r="D146" s="3"/>
      <c r="E146" s="3"/>
      <c r="F146" s="1"/>
      <c r="G146" s="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4"/>
      <c r="C147" s="1"/>
      <c r="D147" s="3"/>
      <c r="E147" s="3"/>
      <c r="F147" s="1"/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4"/>
      <c r="C148" s="1"/>
      <c r="D148" s="3"/>
      <c r="E148" s="3"/>
      <c r="F148" s="1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4"/>
      <c r="C149" s="1"/>
      <c r="D149" s="3"/>
      <c r="E149" s="3"/>
      <c r="F149" s="1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4"/>
      <c r="C150" s="1"/>
      <c r="D150" s="3"/>
      <c r="E150" s="3"/>
      <c r="F150" s="1"/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4"/>
      <c r="C151" s="1"/>
      <c r="D151" s="3"/>
      <c r="E151" s="3"/>
      <c r="F151" s="1"/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4"/>
      <c r="C152" s="1"/>
      <c r="D152" s="3"/>
      <c r="E152" s="3"/>
      <c r="F152" s="1"/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4"/>
      <c r="C153" s="1"/>
      <c r="D153" s="3"/>
      <c r="E153" s="3"/>
      <c r="F153" s="1"/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4"/>
      <c r="C154" s="1"/>
      <c r="D154" s="3"/>
      <c r="E154" s="3"/>
      <c r="F154" s="1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4"/>
      <c r="C155" s="1"/>
      <c r="D155" s="3"/>
      <c r="E155" s="3"/>
      <c r="F155" s="1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4"/>
      <c r="C156" s="1"/>
      <c r="D156" s="3"/>
      <c r="E156" s="3"/>
      <c r="F156" s="1"/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4"/>
      <c r="C157" s="1"/>
      <c r="D157" s="3"/>
      <c r="E157" s="3"/>
      <c r="F157" s="1"/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4"/>
      <c r="C158" s="1"/>
      <c r="D158" s="3"/>
      <c r="E158" s="3"/>
      <c r="F158" s="1"/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4"/>
      <c r="C159" s="1"/>
      <c r="D159" s="3"/>
      <c r="E159" s="3"/>
      <c r="F159" s="1"/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4"/>
      <c r="C160" s="1"/>
      <c r="D160" s="3"/>
      <c r="E160" s="3"/>
      <c r="F160" s="1"/>
      <c r="G160" s="1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4"/>
      <c r="C161" s="1"/>
      <c r="D161" s="3"/>
      <c r="E161" s="3"/>
      <c r="F161" s="1"/>
      <c r="G161" s="1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4"/>
      <c r="C162" s="1"/>
      <c r="D162" s="3"/>
      <c r="E162" s="3"/>
      <c r="F162" s="1"/>
      <c r="G162" s="1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4"/>
      <c r="C163" s="1"/>
      <c r="D163" s="3"/>
      <c r="E163" s="3"/>
      <c r="F163" s="1"/>
      <c r="G163" s="1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4"/>
      <c r="C164" s="1"/>
      <c r="D164" s="3"/>
      <c r="E164" s="3"/>
      <c r="F164" s="1"/>
      <c r="G164" s="1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4"/>
      <c r="C165" s="1"/>
      <c r="D165" s="3"/>
      <c r="E165" s="3"/>
      <c r="F165" s="1"/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4"/>
      <c r="C166" s="1"/>
      <c r="D166" s="3"/>
      <c r="E166" s="3"/>
      <c r="F166" s="1"/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4"/>
      <c r="C167" s="1"/>
      <c r="D167" s="3"/>
      <c r="E167" s="3"/>
      <c r="F167" s="1"/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4"/>
      <c r="C168" s="1"/>
      <c r="D168" s="3"/>
      <c r="E168" s="3"/>
      <c r="F168" s="1"/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4"/>
      <c r="C169" s="1"/>
      <c r="D169" s="3"/>
      <c r="E169" s="3"/>
      <c r="F169" s="1"/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4"/>
      <c r="C170" s="1"/>
      <c r="D170" s="3"/>
      <c r="E170" s="3"/>
      <c r="F170" s="1"/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4"/>
      <c r="C171" s="1"/>
      <c r="D171" s="3"/>
      <c r="E171" s="3"/>
      <c r="F171" s="1"/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4"/>
      <c r="C172" s="1"/>
      <c r="D172" s="3"/>
      <c r="E172" s="3"/>
      <c r="F172" s="1"/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4"/>
      <c r="C173" s="1"/>
      <c r="D173" s="3"/>
      <c r="E173" s="3"/>
      <c r="F173" s="1"/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4"/>
      <c r="C174" s="1"/>
      <c r="D174" s="3"/>
      <c r="E174" s="3"/>
      <c r="F174" s="1"/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4"/>
      <c r="C175" s="1"/>
      <c r="D175" s="3"/>
      <c r="E175" s="3"/>
      <c r="F175" s="1"/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4"/>
      <c r="C176" s="1"/>
      <c r="D176" s="3"/>
      <c r="E176" s="3"/>
      <c r="F176" s="1"/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4"/>
      <c r="C177" s="1"/>
      <c r="D177" s="3"/>
      <c r="E177" s="3"/>
      <c r="F177" s="1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4"/>
      <c r="C178" s="1"/>
      <c r="D178" s="3"/>
      <c r="E178" s="3"/>
      <c r="F178" s="1"/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4"/>
      <c r="C179" s="1"/>
      <c r="D179" s="3"/>
      <c r="E179" s="3"/>
      <c r="F179" s="1"/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4"/>
      <c r="C180" s="1"/>
      <c r="D180" s="3"/>
      <c r="E180" s="3"/>
      <c r="F180" s="1"/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4"/>
      <c r="C181" s="1"/>
      <c r="D181" s="3"/>
      <c r="E181" s="3"/>
      <c r="F181" s="1"/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4"/>
      <c r="C182" s="1"/>
      <c r="D182" s="3"/>
      <c r="E182" s="3"/>
      <c r="F182" s="1"/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4"/>
      <c r="C183" s="1"/>
      <c r="D183" s="3"/>
      <c r="E183" s="3"/>
      <c r="F183" s="1"/>
      <c r="G183" s="1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4"/>
      <c r="C184" s="1"/>
      <c r="D184" s="3"/>
      <c r="E184" s="3"/>
      <c r="F184" s="1"/>
      <c r="G184" s="1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4"/>
      <c r="C185" s="1"/>
      <c r="D185" s="3"/>
      <c r="E185" s="3"/>
      <c r="F185" s="1"/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4"/>
      <c r="C186" s="1"/>
      <c r="D186" s="3"/>
      <c r="E186" s="3"/>
      <c r="F186" s="1"/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4"/>
      <c r="C187" s="1"/>
      <c r="D187" s="3"/>
      <c r="E187" s="3"/>
      <c r="F187" s="1"/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4"/>
      <c r="C188" s="1"/>
      <c r="D188" s="3"/>
      <c r="E188" s="3"/>
      <c r="F188" s="1"/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4"/>
      <c r="C189" s="1"/>
      <c r="D189" s="3"/>
      <c r="E189" s="3"/>
      <c r="F189" s="1"/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4"/>
      <c r="C190" s="1"/>
      <c r="D190" s="3"/>
      <c r="E190" s="3"/>
      <c r="F190" s="1"/>
      <c r="G190" s="1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4"/>
      <c r="C191" s="1"/>
      <c r="D191" s="3"/>
      <c r="E191" s="3"/>
      <c r="F191" s="1"/>
      <c r="G191" s="1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4"/>
      <c r="C192" s="1"/>
      <c r="D192" s="3"/>
      <c r="E192" s="3"/>
      <c r="F192" s="1"/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4"/>
      <c r="C193" s="1"/>
      <c r="D193" s="3"/>
      <c r="E193" s="3"/>
      <c r="F193" s="1"/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4"/>
      <c r="C194" s="1"/>
      <c r="D194" s="3"/>
      <c r="E194" s="3"/>
      <c r="F194" s="1"/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4"/>
      <c r="C195" s="1"/>
      <c r="D195" s="3"/>
      <c r="E195" s="3"/>
      <c r="F195" s="1"/>
      <c r="G195" s="1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4"/>
      <c r="C196" s="1"/>
      <c r="D196" s="3"/>
      <c r="E196" s="3"/>
      <c r="F196" s="1"/>
      <c r="G196" s="1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4"/>
      <c r="C197" s="1"/>
      <c r="D197" s="3"/>
      <c r="E197" s="3"/>
      <c r="F197" s="1"/>
      <c r="G197" s="1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4"/>
      <c r="C198" s="1"/>
      <c r="D198" s="3"/>
      <c r="E198" s="3"/>
      <c r="F198" s="1"/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4"/>
      <c r="C199" s="1"/>
      <c r="D199" s="3"/>
      <c r="E199" s="3"/>
      <c r="F199" s="1"/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4"/>
      <c r="C200" s="1"/>
      <c r="D200" s="3"/>
      <c r="E200" s="3"/>
      <c r="F200" s="1"/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4"/>
      <c r="C201" s="1"/>
      <c r="D201" s="3"/>
      <c r="E201" s="3"/>
      <c r="F201" s="1"/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4"/>
      <c r="C202" s="1"/>
      <c r="D202" s="3"/>
      <c r="E202" s="3"/>
      <c r="F202" s="1"/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4"/>
      <c r="C203" s="1"/>
      <c r="D203" s="3"/>
      <c r="E203" s="3"/>
      <c r="F203" s="1"/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4"/>
      <c r="C204" s="1"/>
      <c r="D204" s="3"/>
      <c r="E204" s="3"/>
      <c r="F204" s="1"/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4"/>
      <c r="C205" s="1"/>
      <c r="D205" s="3"/>
      <c r="E205" s="3"/>
      <c r="F205" s="1"/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4"/>
      <c r="C206" s="1"/>
      <c r="D206" s="3"/>
      <c r="E206" s="3"/>
      <c r="F206" s="1"/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4"/>
      <c r="C207" s="1"/>
      <c r="D207" s="3"/>
      <c r="E207" s="3"/>
      <c r="F207" s="1"/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4"/>
      <c r="C208" s="1"/>
      <c r="D208" s="3"/>
      <c r="E208" s="3"/>
      <c r="F208" s="1"/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4"/>
      <c r="C209" s="1"/>
      <c r="D209" s="3"/>
      <c r="E209" s="3"/>
      <c r="F209" s="1"/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4"/>
      <c r="C210" s="1"/>
      <c r="D210" s="3"/>
      <c r="E210" s="3"/>
      <c r="F210" s="1"/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4"/>
      <c r="C211" s="1"/>
      <c r="D211" s="3"/>
      <c r="E211" s="3"/>
      <c r="F211" s="1"/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4"/>
      <c r="C212" s="1"/>
      <c r="D212" s="3"/>
      <c r="E212" s="3"/>
      <c r="F212" s="1"/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4"/>
      <c r="C213" s="1"/>
      <c r="D213" s="3"/>
      <c r="E213" s="3"/>
      <c r="F213" s="1"/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4"/>
      <c r="C214" s="1"/>
      <c r="D214" s="3"/>
      <c r="E214" s="3"/>
      <c r="F214" s="1"/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4"/>
      <c r="C215" s="1"/>
      <c r="D215" s="3"/>
      <c r="E215" s="3"/>
      <c r="F215" s="1"/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4"/>
      <c r="C216" s="1"/>
      <c r="D216" s="3"/>
      <c r="E216" s="3"/>
      <c r="F216" s="1"/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4"/>
      <c r="C217" s="1"/>
      <c r="D217" s="3"/>
      <c r="E217" s="3"/>
      <c r="F217" s="1"/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4"/>
      <c r="C218" s="1"/>
      <c r="D218" s="3"/>
      <c r="E218" s="3"/>
      <c r="F218" s="1"/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4"/>
      <c r="C219" s="1"/>
      <c r="D219" s="3"/>
      <c r="E219" s="3"/>
      <c r="F219" s="1"/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4"/>
      <c r="C220" s="1"/>
      <c r="D220" s="3"/>
      <c r="E220" s="3"/>
      <c r="F220" s="1"/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4"/>
      <c r="C221" s="1"/>
      <c r="D221" s="3"/>
      <c r="E221" s="3"/>
      <c r="F221" s="1"/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4"/>
      <c r="C222" s="1"/>
      <c r="D222" s="3"/>
      <c r="E222" s="3"/>
      <c r="F222" s="1"/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4"/>
      <c r="C223" s="1"/>
      <c r="D223" s="3"/>
      <c r="E223" s="3"/>
      <c r="F223" s="1"/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4"/>
      <c r="C224" s="1"/>
      <c r="D224" s="3"/>
      <c r="E224" s="3"/>
      <c r="F224" s="1"/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4"/>
      <c r="C225" s="1"/>
      <c r="D225" s="3"/>
      <c r="E225" s="3"/>
      <c r="F225" s="1"/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4"/>
      <c r="C226" s="1"/>
      <c r="D226" s="3"/>
      <c r="E226" s="3"/>
      <c r="F226" s="1"/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4"/>
      <c r="C227" s="1"/>
      <c r="D227" s="3"/>
      <c r="E227" s="3"/>
      <c r="F227" s="1"/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4"/>
      <c r="C228" s="1"/>
      <c r="D228" s="3"/>
      <c r="E228" s="3"/>
      <c r="F228" s="1"/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4"/>
      <c r="C229" s="1"/>
      <c r="D229" s="3"/>
      <c r="E229" s="3"/>
      <c r="F229" s="1"/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4"/>
      <c r="C230" s="1"/>
      <c r="D230" s="3"/>
      <c r="E230" s="3"/>
      <c r="F230" s="1"/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4"/>
      <c r="C231" s="1"/>
      <c r="D231" s="3"/>
      <c r="E231" s="3"/>
      <c r="F231" s="1"/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4"/>
      <c r="C232" s="1"/>
      <c r="D232" s="3"/>
      <c r="E232" s="3"/>
      <c r="F232" s="1"/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4"/>
      <c r="C233" s="1"/>
      <c r="D233" s="3"/>
      <c r="E233" s="3"/>
      <c r="F233" s="1"/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4"/>
      <c r="C234" s="1"/>
      <c r="D234" s="3"/>
      <c r="E234" s="3"/>
      <c r="F234" s="1"/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4"/>
      <c r="C235" s="1"/>
      <c r="D235" s="3"/>
      <c r="E235" s="3"/>
      <c r="F235" s="1"/>
      <c r="G235" s="1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4"/>
      <c r="C236" s="1"/>
      <c r="D236" s="3"/>
      <c r="E236" s="3"/>
      <c r="F236" s="1"/>
      <c r="G236" s="1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4"/>
      <c r="C237" s="1"/>
      <c r="D237" s="3"/>
      <c r="E237" s="3"/>
      <c r="F237" s="1"/>
      <c r="G237" s="1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4"/>
      <c r="C238" s="1"/>
      <c r="D238" s="3"/>
      <c r="E238" s="3"/>
      <c r="F238" s="1"/>
      <c r="G238" s="1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4"/>
      <c r="C239" s="1"/>
      <c r="D239" s="3"/>
      <c r="E239" s="3"/>
      <c r="F239" s="1"/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4"/>
      <c r="C240" s="1"/>
      <c r="D240" s="3"/>
      <c r="E240" s="3"/>
      <c r="F240" s="1"/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4"/>
      <c r="C241" s="1"/>
      <c r="D241" s="3"/>
      <c r="E241" s="3"/>
      <c r="F241" s="1"/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4"/>
      <c r="C242" s="1"/>
      <c r="D242" s="3"/>
      <c r="E242" s="3"/>
      <c r="F242" s="1"/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4"/>
      <c r="C243" s="1"/>
      <c r="D243" s="3"/>
      <c r="E243" s="3"/>
      <c r="F243" s="1"/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4"/>
      <c r="C244" s="1"/>
      <c r="D244" s="3"/>
      <c r="E244" s="3"/>
      <c r="F244" s="1"/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4"/>
      <c r="C245" s="1"/>
      <c r="D245" s="3"/>
      <c r="E245" s="3"/>
      <c r="F245" s="1"/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4"/>
      <c r="C246" s="1"/>
      <c r="D246" s="3"/>
      <c r="E246" s="3"/>
      <c r="F246" s="1"/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4"/>
      <c r="C247" s="1"/>
      <c r="D247" s="3"/>
      <c r="E247" s="3"/>
      <c r="F247" s="1"/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4"/>
      <c r="C248" s="1"/>
      <c r="D248" s="3"/>
      <c r="E248" s="3"/>
      <c r="F248" s="1"/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4"/>
      <c r="C249" s="1"/>
      <c r="D249" s="3"/>
      <c r="E249" s="3"/>
      <c r="F249" s="1"/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4"/>
      <c r="C250" s="1"/>
      <c r="D250" s="3"/>
      <c r="E250" s="3"/>
      <c r="F250" s="1"/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4"/>
      <c r="C251" s="1"/>
      <c r="D251" s="3"/>
      <c r="E251" s="3"/>
      <c r="F251" s="1"/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4"/>
      <c r="C252" s="1"/>
      <c r="D252" s="3"/>
      <c r="E252" s="3"/>
      <c r="F252" s="1"/>
      <c r="G252" s="1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4"/>
      <c r="C253" s="1"/>
      <c r="D253" s="3"/>
      <c r="E253" s="3"/>
      <c r="F253" s="1"/>
      <c r="G253" s="1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4"/>
      <c r="C254" s="1"/>
      <c r="D254" s="3"/>
      <c r="E254" s="3"/>
      <c r="F254" s="1"/>
      <c r="G254" s="1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4"/>
      <c r="C255" s="1"/>
      <c r="D255" s="3"/>
      <c r="E255" s="3"/>
      <c r="F255" s="1"/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4"/>
      <c r="C256" s="1"/>
      <c r="D256" s="3"/>
      <c r="E256" s="3"/>
      <c r="F256" s="1"/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4"/>
      <c r="C257" s="1"/>
      <c r="D257" s="3"/>
      <c r="E257" s="3"/>
      <c r="F257" s="1"/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4"/>
      <c r="C258" s="1"/>
      <c r="D258" s="3"/>
      <c r="E258" s="3"/>
      <c r="F258" s="1"/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4"/>
      <c r="C259" s="1"/>
      <c r="D259" s="3"/>
      <c r="E259" s="3"/>
      <c r="F259" s="1"/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4"/>
      <c r="C260" s="1"/>
      <c r="D260" s="3"/>
      <c r="E260" s="3"/>
      <c r="F260" s="1"/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4"/>
      <c r="C261" s="1"/>
      <c r="D261" s="3"/>
      <c r="E261" s="3"/>
      <c r="F261" s="1"/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4"/>
      <c r="C262" s="1"/>
      <c r="D262" s="3"/>
      <c r="E262" s="3"/>
      <c r="F262" s="1"/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4"/>
      <c r="C263" s="1"/>
      <c r="D263" s="3"/>
      <c r="E263" s="3"/>
      <c r="F263" s="1"/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4"/>
      <c r="C264" s="1"/>
      <c r="D264" s="3"/>
      <c r="E264" s="3"/>
      <c r="F264" s="1"/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4"/>
      <c r="C265" s="1"/>
      <c r="D265" s="3"/>
      <c r="E265" s="3"/>
      <c r="F265" s="1"/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4"/>
      <c r="C266" s="1"/>
      <c r="D266" s="3"/>
      <c r="E266" s="3"/>
      <c r="F266" s="1"/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4"/>
      <c r="C267" s="1"/>
      <c r="D267" s="3"/>
      <c r="E267" s="3"/>
      <c r="F267" s="1"/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4"/>
      <c r="C268" s="1"/>
      <c r="D268" s="3"/>
      <c r="E268" s="3"/>
      <c r="F268" s="1"/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4"/>
      <c r="C269" s="1"/>
      <c r="D269" s="3"/>
      <c r="E269" s="3"/>
      <c r="F269" s="1"/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4"/>
      <c r="C270" s="1"/>
      <c r="D270" s="3"/>
      <c r="E270" s="3"/>
      <c r="F270" s="1"/>
      <c r="G270" s="1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4"/>
      <c r="C271" s="1"/>
      <c r="D271" s="3"/>
      <c r="E271" s="3"/>
      <c r="F271" s="1"/>
      <c r="G271" s="1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4"/>
      <c r="C272" s="1"/>
      <c r="D272" s="3"/>
      <c r="E272" s="3"/>
      <c r="F272" s="1"/>
      <c r="G272" s="1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4"/>
      <c r="C273" s="1"/>
      <c r="D273" s="3"/>
      <c r="E273" s="3"/>
      <c r="F273" s="1"/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4"/>
      <c r="C274" s="1"/>
      <c r="D274" s="3"/>
      <c r="E274" s="3"/>
      <c r="F274" s="1"/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4"/>
      <c r="C275" s="1"/>
      <c r="D275" s="3"/>
      <c r="E275" s="3"/>
      <c r="F275" s="1"/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4"/>
      <c r="C276" s="1"/>
      <c r="D276" s="3"/>
      <c r="E276" s="3"/>
      <c r="F276" s="1"/>
      <c r="G276" s="1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4"/>
      <c r="C277" s="1"/>
      <c r="D277" s="3"/>
      <c r="E277" s="3"/>
      <c r="F277" s="1"/>
      <c r="G277" s="1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4"/>
      <c r="C278" s="1"/>
      <c r="D278" s="3"/>
      <c r="E278" s="3"/>
      <c r="F278" s="1"/>
      <c r="G278" s="1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4"/>
      <c r="C279" s="1"/>
      <c r="D279" s="3"/>
      <c r="E279" s="3"/>
      <c r="F279" s="1"/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4"/>
      <c r="C280" s="1"/>
      <c r="D280" s="3"/>
      <c r="E280" s="3"/>
      <c r="F280" s="1"/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4"/>
      <c r="C281" s="1"/>
      <c r="D281" s="3"/>
      <c r="E281" s="3"/>
      <c r="F281" s="1"/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4"/>
      <c r="C282" s="1"/>
      <c r="D282" s="3"/>
      <c r="E282" s="3"/>
      <c r="F282" s="1"/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4"/>
      <c r="C283" s="1"/>
      <c r="D283" s="3"/>
      <c r="E283" s="3"/>
      <c r="F283" s="1"/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4"/>
      <c r="C284" s="1"/>
      <c r="D284" s="3"/>
      <c r="E284" s="3"/>
      <c r="F284" s="1"/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4"/>
      <c r="C285" s="1"/>
      <c r="D285" s="3"/>
      <c r="E285" s="3"/>
      <c r="F285" s="1"/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4"/>
      <c r="C286" s="1"/>
      <c r="D286" s="3"/>
      <c r="E286" s="3"/>
      <c r="F286" s="1"/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4"/>
      <c r="C287" s="1"/>
      <c r="D287" s="3"/>
      <c r="E287" s="3"/>
      <c r="F287" s="1"/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4"/>
      <c r="C288" s="1"/>
      <c r="D288" s="3"/>
      <c r="E288" s="3"/>
      <c r="F288" s="1"/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4"/>
      <c r="C289" s="1"/>
      <c r="D289" s="3"/>
      <c r="E289" s="3"/>
      <c r="F289" s="1"/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4"/>
      <c r="C290" s="1"/>
      <c r="D290" s="3"/>
      <c r="E290" s="3"/>
      <c r="F290" s="1"/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4"/>
      <c r="C291" s="1"/>
      <c r="D291" s="3"/>
      <c r="E291" s="3"/>
      <c r="F291" s="1"/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4"/>
      <c r="C292" s="1"/>
      <c r="D292" s="3"/>
      <c r="E292" s="3"/>
      <c r="F292" s="1"/>
      <c r="G292" s="1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4"/>
      <c r="C293" s="1"/>
      <c r="D293" s="3"/>
      <c r="E293" s="3"/>
      <c r="F293" s="1"/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4"/>
      <c r="C294" s="1"/>
      <c r="D294" s="3"/>
      <c r="E294" s="3"/>
      <c r="F294" s="1"/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4"/>
      <c r="C295" s="1"/>
      <c r="D295" s="3"/>
      <c r="E295" s="3"/>
      <c r="F295" s="1"/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4"/>
      <c r="C296" s="1"/>
      <c r="D296" s="3"/>
      <c r="E296" s="3"/>
      <c r="F296" s="1"/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4"/>
      <c r="C297" s="1"/>
      <c r="D297" s="3"/>
      <c r="E297" s="3"/>
      <c r="F297" s="1"/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4"/>
      <c r="C298" s="1"/>
      <c r="D298" s="3"/>
      <c r="E298" s="3"/>
      <c r="F298" s="1"/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4"/>
      <c r="C299" s="1"/>
      <c r="D299" s="3"/>
      <c r="E299" s="3"/>
      <c r="F299" s="1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4"/>
      <c r="C300" s="1"/>
      <c r="D300" s="3"/>
      <c r="E300" s="3"/>
      <c r="F300" s="1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4"/>
      <c r="C301" s="1"/>
      <c r="D301" s="3"/>
      <c r="E301" s="3"/>
      <c r="F301" s="1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4"/>
      <c r="C302" s="1"/>
      <c r="D302" s="3"/>
      <c r="E302" s="3"/>
      <c r="F302" s="1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4"/>
      <c r="C303" s="1"/>
      <c r="D303" s="3"/>
      <c r="E303" s="3"/>
      <c r="F303" s="1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4"/>
      <c r="C304" s="1"/>
      <c r="D304" s="3"/>
      <c r="E304" s="3"/>
      <c r="F304" s="1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4"/>
      <c r="C305" s="1"/>
      <c r="D305" s="3"/>
      <c r="E305" s="3"/>
      <c r="F305" s="1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4"/>
      <c r="C306" s="1"/>
      <c r="D306" s="3"/>
      <c r="E306" s="3"/>
      <c r="F306" s="1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4"/>
      <c r="C307" s="1"/>
      <c r="D307" s="3"/>
      <c r="E307" s="3"/>
      <c r="F307" s="1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4"/>
      <c r="C308" s="1"/>
      <c r="D308" s="3"/>
      <c r="E308" s="3"/>
      <c r="F308" s="1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4"/>
      <c r="C309" s="1"/>
      <c r="D309" s="3"/>
      <c r="E309" s="3"/>
      <c r="F309" s="1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4"/>
      <c r="C310" s="1"/>
      <c r="D310" s="3"/>
      <c r="E310" s="3"/>
      <c r="F310" s="1"/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4"/>
      <c r="C311" s="1"/>
      <c r="D311" s="3"/>
      <c r="E311" s="3"/>
      <c r="F311" s="1"/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4"/>
      <c r="C312" s="1"/>
      <c r="D312" s="3"/>
      <c r="E312" s="3"/>
      <c r="F312" s="1"/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4"/>
      <c r="C313" s="1"/>
      <c r="D313" s="3"/>
      <c r="E313" s="3"/>
      <c r="F313" s="1"/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4"/>
      <c r="C314" s="1"/>
      <c r="D314" s="3"/>
      <c r="E314" s="3"/>
      <c r="F314" s="1"/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4"/>
      <c r="C315" s="1"/>
      <c r="D315" s="3"/>
      <c r="E315" s="3"/>
      <c r="F315" s="1"/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4"/>
      <c r="C316" s="1"/>
      <c r="D316" s="3"/>
      <c r="E316" s="3"/>
      <c r="F316" s="1"/>
      <c r="G316" s="1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4"/>
      <c r="C317" s="1"/>
      <c r="D317" s="3"/>
      <c r="E317" s="3"/>
      <c r="F317" s="1"/>
      <c r="G317" s="1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4"/>
      <c r="C318" s="1"/>
      <c r="D318" s="3"/>
      <c r="E318" s="3"/>
      <c r="F318" s="1"/>
      <c r="G318" s="1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4"/>
      <c r="C319" s="1"/>
      <c r="D319" s="3"/>
      <c r="E319" s="3"/>
      <c r="F319" s="1"/>
      <c r="G319" s="1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4"/>
      <c r="C320" s="1"/>
      <c r="D320" s="3"/>
      <c r="E320" s="3"/>
      <c r="F320" s="1"/>
      <c r="G320" s="1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4"/>
      <c r="C321" s="1"/>
      <c r="D321" s="3"/>
      <c r="E321" s="3"/>
      <c r="F321" s="1"/>
      <c r="G321" s="1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4"/>
      <c r="C322" s="1"/>
      <c r="D322" s="3"/>
      <c r="E322" s="3"/>
      <c r="F322" s="1"/>
      <c r="G322" s="1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4"/>
      <c r="C323" s="1"/>
      <c r="D323" s="3"/>
      <c r="E323" s="3"/>
      <c r="F323" s="1"/>
      <c r="G323" s="1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4"/>
      <c r="C324" s="1"/>
      <c r="D324" s="3"/>
      <c r="E324" s="3"/>
      <c r="F324" s="1"/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4"/>
      <c r="C325" s="1"/>
      <c r="D325" s="3"/>
      <c r="E325" s="3"/>
      <c r="F325" s="1"/>
      <c r="G325" s="1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4"/>
      <c r="C326" s="1"/>
      <c r="D326" s="3"/>
      <c r="E326" s="3"/>
      <c r="F326" s="1"/>
      <c r="G326" s="1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4"/>
      <c r="C327" s="1"/>
      <c r="D327" s="3"/>
      <c r="E327" s="3"/>
      <c r="F327" s="1"/>
      <c r="G327" s="1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4"/>
      <c r="C328" s="1"/>
      <c r="D328" s="3"/>
      <c r="E328" s="3"/>
      <c r="F328" s="1"/>
      <c r="G328" s="1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4"/>
      <c r="C329" s="1"/>
      <c r="D329" s="3"/>
      <c r="E329" s="3"/>
      <c r="F329" s="1"/>
      <c r="G329" s="1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4"/>
      <c r="C330" s="1"/>
      <c r="D330" s="3"/>
      <c r="E330" s="3"/>
      <c r="F330" s="1"/>
      <c r="G330" s="1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4"/>
      <c r="C331" s="1"/>
      <c r="D331" s="3"/>
      <c r="E331" s="3"/>
      <c r="F331" s="1"/>
      <c r="G331" s="1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4"/>
      <c r="C332" s="1"/>
      <c r="D332" s="3"/>
      <c r="E332" s="3"/>
      <c r="F332" s="1"/>
      <c r="G332" s="1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4"/>
      <c r="C333" s="1"/>
      <c r="D333" s="3"/>
      <c r="E333" s="3"/>
      <c r="F333" s="1"/>
      <c r="G333" s="1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4"/>
      <c r="C334" s="1"/>
      <c r="D334" s="3"/>
      <c r="E334" s="3"/>
      <c r="F334" s="1"/>
      <c r="G334" s="1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4"/>
      <c r="C335" s="1"/>
      <c r="D335" s="3"/>
      <c r="E335" s="3"/>
      <c r="F335" s="1"/>
      <c r="G335" s="1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4"/>
      <c r="C336" s="1"/>
      <c r="D336" s="3"/>
      <c r="E336" s="3"/>
      <c r="F336" s="1"/>
      <c r="G336" s="1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4"/>
      <c r="C337" s="1"/>
      <c r="D337" s="3"/>
      <c r="E337" s="3"/>
      <c r="F337" s="1"/>
      <c r="G337" s="1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4"/>
      <c r="C338" s="1"/>
      <c r="D338" s="3"/>
      <c r="E338" s="3"/>
      <c r="F338" s="1"/>
      <c r="G338" s="1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4"/>
      <c r="C339" s="1"/>
      <c r="D339" s="3"/>
      <c r="E339" s="3"/>
      <c r="F339" s="1"/>
      <c r="G339" s="1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4"/>
      <c r="C340" s="1"/>
      <c r="D340" s="3"/>
      <c r="E340" s="3"/>
      <c r="F340" s="1"/>
      <c r="G340" s="1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4"/>
      <c r="C341" s="1"/>
      <c r="D341" s="3"/>
      <c r="E341" s="3"/>
      <c r="F341" s="1"/>
      <c r="G341" s="1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4"/>
      <c r="C342" s="1"/>
      <c r="D342" s="3"/>
      <c r="E342" s="3"/>
      <c r="F342" s="1"/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4"/>
      <c r="C343" s="1"/>
      <c r="D343" s="3"/>
      <c r="E343" s="3"/>
      <c r="F343" s="1"/>
      <c r="G343" s="1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4"/>
      <c r="C344" s="1"/>
      <c r="D344" s="3"/>
      <c r="E344" s="3"/>
      <c r="F344" s="1"/>
      <c r="G344" s="1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4"/>
      <c r="C345" s="1"/>
      <c r="D345" s="3"/>
      <c r="E345" s="3"/>
      <c r="F345" s="1"/>
      <c r="G345" s="1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4"/>
      <c r="C346" s="1"/>
      <c r="D346" s="3"/>
      <c r="E346" s="3"/>
      <c r="F346" s="1"/>
      <c r="G346" s="1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4"/>
      <c r="C347" s="1"/>
      <c r="D347" s="3"/>
      <c r="E347" s="3"/>
      <c r="F347" s="1"/>
      <c r="G347" s="1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4"/>
      <c r="C348" s="1"/>
      <c r="D348" s="3"/>
      <c r="E348" s="3"/>
      <c r="F348" s="1"/>
      <c r="G348" s="1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4"/>
      <c r="C349" s="1"/>
      <c r="D349" s="3"/>
      <c r="E349" s="3"/>
      <c r="F349" s="1"/>
      <c r="G349" s="1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4"/>
      <c r="C350" s="1"/>
      <c r="D350" s="3"/>
      <c r="E350" s="3"/>
      <c r="F350" s="1"/>
      <c r="G350" s="1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4"/>
      <c r="C351" s="1"/>
      <c r="D351" s="3"/>
      <c r="E351" s="3"/>
      <c r="F351" s="1"/>
      <c r="G351" s="1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4"/>
      <c r="C352" s="1"/>
      <c r="D352" s="3"/>
      <c r="E352" s="3"/>
      <c r="F352" s="1"/>
      <c r="G352" s="1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4"/>
      <c r="C353" s="1"/>
      <c r="D353" s="3"/>
      <c r="E353" s="3"/>
      <c r="F353" s="1"/>
      <c r="G353" s="1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4"/>
      <c r="C354" s="1"/>
      <c r="D354" s="3"/>
      <c r="E354" s="3"/>
      <c r="F354" s="1"/>
      <c r="G354" s="1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4"/>
      <c r="C355" s="1"/>
      <c r="D355" s="3"/>
      <c r="E355" s="3"/>
      <c r="F355" s="1"/>
      <c r="G355" s="1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4"/>
      <c r="C356" s="1"/>
      <c r="D356" s="3"/>
      <c r="E356" s="3"/>
      <c r="F356" s="1"/>
      <c r="G356" s="1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4"/>
      <c r="C357" s="1"/>
      <c r="D357" s="3"/>
      <c r="E357" s="3"/>
      <c r="F357" s="1"/>
      <c r="G357" s="1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4"/>
      <c r="C358" s="1"/>
      <c r="D358" s="3"/>
      <c r="E358" s="3"/>
      <c r="F358" s="1"/>
      <c r="G358" s="1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4"/>
      <c r="C359" s="1"/>
      <c r="D359" s="3"/>
      <c r="E359" s="3"/>
      <c r="F359" s="1"/>
      <c r="G359" s="1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4"/>
      <c r="C360" s="1"/>
      <c r="D360" s="3"/>
      <c r="E360" s="3"/>
      <c r="F360" s="1"/>
      <c r="G360" s="1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4"/>
      <c r="C361" s="1"/>
      <c r="D361" s="3"/>
      <c r="E361" s="3"/>
      <c r="F361" s="1"/>
      <c r="G361" s="1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4"/>
      <c r="C362" s="1"/>
      <c r="D362" s="3"/>
      <c r="E362" s="3"/>
      <c r="F362" s="1"/>
      <c r="G362" s="1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4"/>
      <c r="C363" s="1"/>
      <c r="D363" s="3"/>
      <c r="E363" s="3"/>
      <c r="F363" s="1"/>
      <c r="G363" s="1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4"/>
      <c r="C364" s="1"/>
      <c r="D364" s="3"/>
      <c r="E364" s="3"/>
      <c r="F364" s="1"/>
      <c r="G364" s="1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4"/>
      <c r="C365" s="1"/>
      <c r="D365" s="3"/>
      <c r="E365" s="3"/>
      <c r="F365" s="1"/>
      <c r="G365" s="1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4"/>
      <c r="C366" s="1"/>
      <c r="D366" s="3"/>
      <c r="E366" s="3"/>
      <c r="F366" s="1"/>
      <c r="G366" s="1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4"/>
      <c r="C367" s="1"/>
      <c r="D367" s="3"/>
      <c r="E367" s="3"/>
      <c r="F367" s="1"/>
      <c r="G367" s="1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4"/>
      <c r="C368" s="1"/>
      <c r="D368" s="3"/>
      <c r="E368" s="3"/>
      <c r="F368" s="1"/>
      <c r="G368" s="1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4"/>
      <c r="C369" s="1"/>
      <c r="D369" s="3"/>
      <c r="E369" s="3"/>
      <c r="F369" s="1"/>
      <c r="G369" s="1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4"/>
      <c r="C370" s="1"/>
      <c r="D370" s="3"/>
      <c r="E370" s="3"/>
      <c r="F370" s="1"/>
      <c r="G370" s="1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4"/>
      <c r="C371" s="1"/>
      <c r="D371" s="3"/>
      <c r="E371" s="3"/>
      <c r="F371" s="1"/>
      <c r="G371" s="1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4"/>
      <c r="C372" s="1"/>
      <c r="D372" s="3"/>
      <c r="E372" s="3"/>
      <c r="F372" s="1"/>
      <c r="G372" s="1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4"/>
      <c r="C373" s="1"/>
      <c r="D373" s="3"/>
      <c r="E373" s="3"/>
      <c r="F373" s="1"/>
      <c r="G373" s="1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4"/>
      <c r="C374" s="1"/>
      <c r="D374" s="3"/>
      <c r="E374" s="3"/>
      <c r="F374" s="1"/>
      <c r="G374" s="1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4"/>
      <c r="C375" s="1"/>
      <c r="D375" s="3"/>
      <c r="E375" s="3"/>
      <c r="F375" s="1"/>
      <c r="G375" s="1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4"/>
      <c r="C376" s="1"/>
      <c r="D376" s="3"/>
      <c r="E376" s="3"/>
      <c r="F376" s="1"/>
      <c r="G376" s="1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4"/>
      <c r="C377" s="1"/>
      <c r="D377" s="3"/>
      <c r="E377" s="3"/>
      <c r="F377" s="1"/>
      <c r="G377" s="1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4"/>
      <c r="C378" s="1"/>
      <c r="D378" s="3"/>
      <c r="E378" s="3"/>
      <c r="F378" s="1"/>
      <c r="G378" s="1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4"/>
      <c r="C379" s="1"/>
      <c r="D379" s="3"/>
      <c r="E379" s="3"/>
      <c r="F379" s="1"/>
      <c r="G379" s="1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4"/>
      <c r="C380" s="1"/>
      <c r="D380" s="3"/>
      <c r="E380" s="3"/>
      <c r="F380" s="1"/>
      <c r="G380" s="1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4"/>
      <c r="C381" s="1"/>
      <c r="D381" s="3"/>
      <c r="E381" s="3"/>
      <c r="F381" s="1"/>
      <c r="G381" s="1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4"/>
      <c r="C382" s="1"/>
      <c r="D382" s="3"/>
      <c r="E382" s="3"/>
      <c r="F382" s="1"/>
      <c r="G382" s="1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4"/>
      <c r="C383" s="1"/>
      <c r="D383" s="3"/>
      <c r="E383" s="3"/>
      <c r="F383" s="1"/>
      <c r="G383" s="1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4"/>
      <c r="C384" s="1"/>
      <c r="D384" s="3"/>
      <c r="E384" s="3"/>
      <c r="F384" s="1"/>
      <c r="G384" s="1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4"/>
      <c r="C385" s="1"/>
      <c r="D385" s="3"/>
      <c r="E385" s="3"/>
      <c r="F385" s="1"/>
      <c r="G385" s="1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4"/>
      <c r="C386" s="1"/>
      <c r="D386" s="3"/>
      <c r="E386" s="3"/>
      <c r="F386" s="1"/>
      <c r="G386" s="1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4"/>
      <c r="C387" s="1"/>
      <c r="D387" s="3"/>
      <c r="E387" s="3"/>
      <c r="F387" s="1"/>
      <c r="G387" s="1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4"/>
      <c r="C388" s="1"/>
      <c r="D388" s="3"/>
      <c r="E388" s="3"/>
      <c r="F388" s="1"/>
      <c r="G388" s="1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4"/>
      <c r="C389" s="1"/>
      <c r="D389" s="3"/>
      <c r="E389" s="3"/>
      <c r="F389" s="1"/>
      <c r="G389" s="1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4"/>
      <c r="C390" s="1"/>
      <c r="D390" s="3"/>
      <c r="E390" s="3"/>
      <c r="F390" s="1"/>
      <c r="G390" s="1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4"/>
      <c r="C391" s="1"/>
      <c r="D391" s="3"/>
      <c r="E391" s="3"/>
      <c r="F391" s="1"/>
      <c r="G391" s="1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4"/>
      <c r="C392" s="1"/>
      <c r="D392" s="3"/>
      <c r="E392" s="3"/>
      <c r="F392" s="1"/>
      <c r="G392" s="1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4"/>
      <c r="C393" s="1"/>
      <c r="D393" s="3"/>
      <c r="E393" s="3"/>
      <c r="F393" s="1"/>
      <c r="G393" s="1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4"/>
      <c r="C394" s="1"/>
      <c r="D394" s="3"/>
      <c r="E394" s="3"/>
      <c r="F394" s="1"/>
      <c r="G394" s="1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4"/>
      <c r="C395" s="1"/>
      <c r="D395" s="3"/>
      <c r="E395" s="3"/>
      <c r="F395" s="1"/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4"/>
      <c r="C396" s="1"/>
      <c r="D396" s="3"/>
      <c r="E396" s="3"/>
      <c r="F396" s="1"/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4"/>
      <c r="C397" s="1"/>
      <c r="D397" s="3"/>
      <c r="E397" s="3"/>
      <c r="F397" s="1"/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4"/>
      <c r="C398" s="1"/>
      <c r="D398" s="3"/>
      <c r="E398" s="3"/>
      <c r="F398" s="1"/>
      <c r="G398" s="1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4"/>
      <c r="C399" s="1"/>
      <c r="D399" s="3"/>
      <c r="E399" s="3"/>
      <c r="F399" s="1"/>
      <c r="G399" s="1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4"/>
      <c r="C400" s="1"/>
      <c r="D400" s="3"/>
      <c r="E400" s="3"/>
      <c r="F400" s="1"/>
      <c r="G400" s="1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4"/>
      <c r="C401" s="1"/>
      <c r="D401" s="3"/>
      <c r="E401" s="3"/>
      <c r="F401" s="1"/>
      <c r="G401" s="1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4"/>
      <c r="C402" s="1"/>
      <c r="D402" s="3"/>
      <c r="E402" s="3"/>
      <c r="F402" s="1"/>
      <c r="G402" s="1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4"/>
      <c r="C403" s="1"/>
      <c r="D403" s="3"/>
      <c r="E403" s="3"/>
      <c r="F403" s="1"/>
      <c r="G403" s="1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4"/>
      <c r="C404" s="1"/>
      <c r="D404" s="3"/>
      <c r="E404" s="3"/>
      <c r="F404" s="1"/>
      <c r="G404" s="1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4"/>
      <c r="C405" s="1"/>
      <c r="D405" s="3"/>
      <c r="E405" s="3"/>
      <c r="F405" s="1"/>
      <c r="G405" s="1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4"/>
      <c r="C406" s="1"/>
      <c r="D406" s="3"/>
      <c r="E406" s="3"/>
      <c r="F406" s="1"/>
      <c r="G406" s="1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4"/>
      <c r="C407" s="1"/>
      <c r="D407" s="3"/>
      <c r="E407" s="3"/>
      <c r="F407" s="1"/>
      <c r="G407" s="1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4"/>
      <c r="C408" s="1"/>
      <c r="D408" s="3"/>
      <c r="E408" s="3"/>
      <c r="F408" s="1"/>
      <c r="G408" s="1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4"/>
      <c r="C409" s="1"/>
      <c r="D409" s="3"/>
      <c r="E409" s="3"/>
      <c r="F409" s="1"/>
      <c r="G409" s="1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4"/>
      <c r="C410" s="1"/>
      <c r="D410" s="3"/>
      <c r="E410" s="3"/>
      <c r="F410" s="1"/>
      <c r="G410" s="1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4"/>
      <c r="C411" s="1"/>
      <c r="D411" s="3"/>
      <c r="E411" s="3"/>
      <c r="F411" s="1"/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4"/>
      <c r="C412" s="1"/>
      <c r="D412" s="3"/>
      <c r="E412" s="3"/>
      <c r="F412" s="1"/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4"/>
      <c r="C413" s="1"/>
      <c r="D413" s="3"/>
      <c r="E413" s="3"/>
      <c r="F413" s="1"/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4"/>
      <c r="C414" s="1"/>
      <c r="D414" s="3"/>
      <c r="E414" s="3"/>
      <c r="F414" s="1"/>
      <c r="G414" s="1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4"/>
      <c r="C415" s="1"/>
      <c r="D415" s="3"/>
      <c r="E415" s="3"/>
      <c r="F415" s="1"/>
      <c r="G415" s="1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4"/>
      <c r="C416" s="1"/>
      <c r="D416" s="3"/>
      <c r="E416" s="3"/>
      <c r="F416" s="1"/>
      <c r="G416" s="1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4"/>
      <c r="C417" s="1"/>
      <c r="D417" s="3"/>
      <c r="E417" s="3"/>
      <c r="F417" s="1"/>
      <c r="G417" s="1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4"/>
      <c r="C418" s="1"/>
      <c r="D418" s="3"/>
      <c r="E418" s="3"/>
      <c r="F418" s="1"/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4"/>
      <c r="C419" s="1"/>
      <c r="D419" s="3"/>
      <c r="E419" s="3"/>
      <c r="F419" s="1"/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4"/>
      <c r="C420" s="1"/>
      <c r="D420" s="3"/>
      <c r="E420" s="3"/>
      <c r="F420" s="1"/>
      <c r="G420" s="1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4"/>
      <c r="C421" s="1"/>
      <c r="D421" s="3"/>
      <c r="E421" s="3"/>
      <c r="F421" s="1"/>
      <c r="G421" s="1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4"/>
      <c r="C422" s="1"/>
      <c r="D422" s="3"/>
      <c r="E422" s="3"/>
      <c r="F422" s="1"/>
      <c r="G422" s="1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4"/>
      <c r="C423" s="1"/>
      <c r="D423" s="3"/>
      <c r="E423" s="3"/>
      <c r="F423" s="1"/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4"/>
      <c r="C424" s="1"/>
      <c r="D424" s="3"/>
      <c r="E424" s="3"/>
      <c r="F424" s="1"/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4"/>
      <c r="C425" s="1"/>
      <c r="D425" s="3"/>
      <c r="E425" s="3"/>
      <c r="F425" s="1"/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4"/>
      <c r="C426" s="1"/>
      <c r="D426" s="3"/>
      <c r="E426" s="3"/>
      <c r="F426" s="1"/>
      <c r="G426" s="1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4"/>
      <c r="C427" s="1"/>
      <c r="D427" s="3"/>
      <c r="E427" s="3"/>
      <c r="F427" s="1"/>
      <c r="G427" s="1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4"/>
      <c r="C428" s="1"/>
      <c r="D428" s="3"/>
      <c r="E428" s="3"/>
      <c r="F428" s="1"/>
      <c r="G428" s="1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4"/>
      <c r="C429" s="1"/>
      <c r="D429" s="3"/>
      <c r="E429" s="3"/>
      <c r="F429" s="1"/>
      <c r="G429" s="1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4"/>
      <c r="C430" s="1"/>
      <c r="D430" s="3"/>
      <c r="E430" s="3"/>
      <c r="F430" s="1"/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4"/>
      <c r="C431" s="1"/>
      <c r="D431" s="3"/>
      <c r="E431" s="3"/>
      <c r="F431" s="1"/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4"/>
      <c r="C432" s="1"/>
      <c r="D432" s="3"/>
      <c r="E432" s="3"/>
      <c r="F432" s="1"/>
      <c r="G432" s="1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4"/>
      <c r="C433" s="1"/>
      <c r="D433" s="3"/>
      <c r="E433" s="3"/>
      <c r="F433" s="1"/>
      <c r="G433" s="1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4"/>
      <c r="C434" s="1"/>
      <c r="D434" s="3"/>
      <c r="E434" s="3"/>
      <c r="F434" s="1"/>
      <c r="G434" s="1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4"/>
      <c r="C435" s="1"/>
      <c r="D435" s="3"/>
      <c r="E435" s="3"/>
      <c r="F435" s="1"/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4"/>
      <c r="C436" s="1"/>
      <c r="D436" s="3"/>
      <c r="E436" s="3"/>
      <c r="F436" s="1"/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4"/>
      <c r="C437" s="1"/>
      <c r="D437" s="3"/>
      <c r="E437" s="3"/>
      <c r="F437" s="1"/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4"/>
      <c r="C438" s="1"/>
      <c r="D438" s="3"/>
      <c r="E438" s="3"/>
      <c r="F438" s="1"/>
      <c r="G438" s="1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4"/>
      <c r="C439" s="1"/>
      <c r="D439" s="3"/>
      <c r="E439" s="3"/>
      <c r="F439" s="1"/>
      <c r="G439" s="1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4"/>
      <c r="C440" s="1"/>
      <c r="D440" s="3"/>
      <c r="E440" s="3"/>
      <c r="F440" s="1"/>
      <c r="G440" s="1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4"/>
      <c r="C441" s="1"/>
      <c r="D441" s="3"/>
      <c r="E441" s="3"/>
      <c r="F441" s="1"/>
      <c r="G441" s="1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4"/>
      <c r="C442" s="1"/>
      <c r="D442" s="3"/>
      <c r="E442" s="3"/>
      <c r="F442" s="1"/>
      <c r="G442" s="1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4"/>
      <c r="C443" s="1"/>
      <c r="D443" s="3"/>
      <c r="E443" s="3"/>
      <c r="F443" s="1"/>
      <c r="G443" s="1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4"/>
      <c r="C444" s="1"/>
      <c r="D444" s="3"/>
      <c r="E444" s="3"/>
      <c r="F444" s="1"/>
      <c r="G444" s="1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4"/>
      <c r="C445" s="1"/>
      <c r="D445" s="3"/>
      <c r="E445" s="3"/>
      <c r="F445" s="1"/>
      <c r="G445" s="1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4"/>
      <c r="C446" s="1"/>
      <c r="D446" s="3"/>
      <c r="E446" s="3"/>
      <c r="F446" s="1"/>
      <c r="G446" s="1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4"/>
      <c r="C447" s="1"/>
      <c r="D447" s="3"/>
      <c r="E447" s="3"/>
      <c r="F447" s="1"/>
      <c r="G447" s="1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4"/>
      <c r="C448" s="1"/>
      <c r="D448" s="3"/>
      <c r="E448" s="3"/>
      <c r="F448" s="1"/>
      <c r="G448" s="1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4"/>
      <c r="C449" s="1"/>
      <c r="D449" s="3"/>
      <c r="E449" s="3"/>
      <c r="F449" s="1"/>
      <c r="G449" s="1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4"/>
      <c r="C450" s="1"/>
      <c r="D450" s="3"/>
      <c r="E450" s="3"/>
      <c r="F450" s="1"/>
      <c r="G450" s="1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4"/>
      <c r="C451" s="1"/>
      <c r="D451" s="3"/>
      <c r="E451" s="3"/>
      <c r="F451" s="1"/>
      <c r="G451" s="1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4"/>
      <c r="C452" s="1"/>
      <c r="D452" s="3"/>
      <c r="E452" s="3"/>
      <c r="F452" s="1"/>
      <c r="G452" s="1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4"/>
      <c r="C453" s="1"/>
      <c r="D453" s="3"/>
      <c r="E453" s="3"/>
      <c r="F453" s="1"/>
      <c r="G453" s="1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4"/>
      <c r="C454" s="1"/>
      <c r="D454" s="3"/>
      <c r="E454" s="3"/>
      <c r="F454" s="1"/>
      <c r="G454" s="1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4"/>
      <c r="C455" s="1"/>
      <c r="D455" s="3"/>
      <c r="E455" s="3"/>
      <c r="F455" s="1"/>
      <c r="G455" s="1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4"/>
      <c r="C456" s="1"/>
      <c r="D456" s="3"/>
      <c r="E456" s="3"/>
      <c r="F456" s="1"/>
      <c r="G456" s="1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4"/>
      <c r="C457" s="1"/>
      <c r="D457" s="3"/>
      <c r="E457" s="3"/>
      <c r="F457" s="1"/>
      <c r="G457" s="1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4"/>
      <c r="C458" s="1"/>
      <c r="D458" s="3"/>
      <c r="E458" s="3"/>
      <c r="F458" s="1"/>
      <c r="G458" s="1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4"/>
      <c r="C459" s="1"/>
      <c r="D459" s="3"/>
      <c r="E459" s="3"/>
      <c r="F459" s="1"/>
      <c r="G459" s="1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4"/>
      <c r="C460" s="1"/>
      <c r="D460" s="3"/>
      <c r="E460" s="3"/>
      <c r="F460" s="1"/>
      <c r="G460" s="1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4"/>
      <c r="C461" s="1"/>
      <c r="D461" s="3"/>
      <c r="E461" s="3"/>
      <c r="F461" s="1"/>
      <c r="G461" s="1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4"/>
      <c r="C462" s="1"/>
      <c r="D462" s="3"/>
      <c r="E462" s="3"/>
      <c r="F462" s="1"/>
      <c r="G462" s="1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4"/>
      <c r="C463" s="1"/>
      <c r="D463" s="3"/>
      <c r="E463" s="3"/>
      <c r="F463" s="1"/>
      <c r="G463" s="1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4"/>
      <c r="C464" s="1"/>
      <c r="D464" s="3"/>
      <c r="E464" s="3"/>
      <c r="F464" s="1"/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4"/>
      <c r="C465" s="1"/>
      <c r="D465" s="3"/>
      <c r="E465" s="3"/>
      <c r="F465" s="1"/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4"/>
      <c r="C466" s="1"/>
      <c r="D466" s="3"/>
      <c r="E466" s="3"/>
      <c r="F466" s="1"/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4"/>
      <c r="C467" s="1"/>
      <c r="D467" s="3"/>
      <c r="E467" s="3"/>
      <c r="F467" s="1"/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4"/>
      <c r="C468" s="1"/>
      <c r="D468" s="3"/>
      <c r="E468" s="3"/>
      <c r="F468" s="1"/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4"/>
      <c r="C469" s="1"/>
      <c r="D469" s="3"/>
      <c r="E469" s="3"/>
      <c r="F469" s="1"/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4"/>
      <c r="C470" s="1"/>
      <c r="D470" s="3"/>
      <c r="E470" s="3"/>
      <c r="F470" s="1"/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4"/>
      <c r="C471" s="1"/>
      <c r="D471" s="3"/>
      <c r="E471" s="3"/>
      <c r="F471" s="1"/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4"/>
      <c r="C472" s="1"/>
      <c r="D472" s="3"/>
      <c r="E472" s="3"/>
      <c r="F472" s="1"/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4"/>
      <c r="C473" s="1"/>
      <c r="D473" s="3"/>
      <c r="E473" s="3"/>
      <c r="F473" s="1"/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4"/>
      <c r="C474" s="1"/>
      <c r="D474" s="3"/>
      <c r="E474" s="3"/>
      <c r="F474" s="1"/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4"/>
      <c r="C475" s="1"/>
      <c r="D475" s="3"/>
      <c r="E475" s="3"/>
      <c r="F475" s="1"/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4"/>
      <c r="C476" s="1"/>
      <c r="D476" s="3"/>
      <c r="E476" s="3"/>
      <c r="F476" s="1"/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4"/>
      <c r="C477" s="1"/>
      <c r="D477" s="3"/>
      <c r="E477" s="3"/>
      <c r="F477" s="1"/>
      <c r="G477" s="1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4"/>
      <c r="C478" s="1"/>
      <c r="D478" s="3"/>
      <c r="E478" s="3"/>
      <c r="F478" s="1"/>
      <c r="G478" s="1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4"/>
      <c r="C479" s="1"/>
      <c r="D479" s="3"/>
      <c r="E479" s="3"/>
      <c r="F479" s="1"/>
      <c r="G479" s="1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4"/>
      <c r="C480" s="1"/>
      <c r="D480" s="3"/>
      <c r="E480" s="3"/>
      <c r="F480" s="1"/>
      <c r="G480" s="1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4"/>
      <c r="C481" s="1"/>
      <c r="D481" s="3"/>
      <c r="E481" s="3"/>
      <c r="F481" s="1"/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4"/>
      <c r="C482" s="1"/>
      <c r="D482" s="3"/>
      <c r="E482" s="3"/>
      <c r="F482" s="1"/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4"/>
      <c r="C483" s="1"/>
      <c r="D483" s="3"/>
      <c r="E483" s="3"/>
      <c r="F483" s="1"/>
      <c r="G483" s="1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4"/>
      <c r="C484" s="1"/>
      <c r="D484" s="3"/>
      <c r="E484" s="3"/>
      <c r="F484" s="1"/>
      <c r="G484" s="1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4"/>
      <c r="C485" s="1"/>
      <c r="D485" s="3"/>
      <c r="E485" s="3"/>
      <c r="F485" s="1"/>
      <c r="G485" s="1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4"/>
      <c r="C486" s="1"/>
      <c r="D486" s="3"/>
      <c r="E486" s="3"/>
      <c r="F486" s="1"/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4"/>
      <c r="C487" s="1"/>
      <c r="D487" s="3"/>
      <c r="E487" s="3"/>
      <c r="F487" s="1"/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4"/>
      <c r="C488" s="1"/>
      <c r="D488" s="3"/>
      <c r="E488" s="3"/>
      <c r="F488" s="1"/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4"/>
      <c r="C489" s="1"/>
      <c r="D489" s="3"/>
      <c r="E489" s="3"/>
      <c r="F489" s="1"/>
      <c r="G489" s="1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4"/>
      <c r="C490" s="1"/>
      <c r="D490" s="3"/>
      <c r="E490" s="3"/>
      <c r="F490" s="1"/>
      <c r="G490" s="1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4"/>
      <c r="C491" s="1"/>
      <c r="D491" s="3"/>
      <c r="E491" s="3"/>
      <c r="F491" s="1"/>
      <c r="G491" s="1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4"/>
      <c r="C492" s="1"/>
      <c r="D492" s="3"/>
      <c r="E492" s="3"/>
      <c r="F492" s="1"/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4"/>
      <c r="C493" s="1"/>
      <c r="D493" s="3"/>
      <c r="E493" s="3"/>
      <c r="F493" s="1"/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4"/>
      <c r="C494" s="1"/>
      <c r="D494" s="3"/>
      <c r="E494" s="3"/>
      <c r="F494" s="1"/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4"/>
      <c r="C495" s="1"/>
      <c r="D495" s="3"/>
      <c r="E495" s="3"/>
      <c r="F495" s="1"/>
      <c r="G495" s="1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4"/>
      <c r="C496" s="1"/>
      <c r="D496" s="3"/>
      <c r="E496" s="3"/>
      <c r="F496" s="1"/>
      <c r="G496" s="1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4"/>
      <c r="C497" s="1"/>
      <c r="D497" s="3"/>
      <c r="E497" s="3"/>
      <c r="F497" s="1"/>
      <c r="G497" s="1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4"/>
      <c r="C498" s="1"/>
      <c r="D498" s="3"/>
      <c r="E498" s="3"/>
      <c r="F498" s="1"/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4"/>
      <c r="C499" s="1"/>
      <c r="D499" s="3"/>
      <c r="E499" s="3"/>
      <c r="F499" s="1"/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4"/>
      <c r="C500" s="1"/>
      <c r="D500" s="3"/>
      <c r="E500" s="3"/>
      <c r="F500" s="1"/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4"/>
      <c r="C501" s="1"/>
      <c r="D501" s="3"/>
      <c r="E501" s="3"/>
      <c r="F501" s="1"/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4"/>
      <c r="C502" s="1"/>
      <c r="D502" s="3"/>
      <c r="E502" s="3"/>
      <c r="F502" s="1"/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4"/>
      <c r="C503" s="1"/>
      <c r="D503" s="3"/>
      <c r="E503" s="3"/>
      <c r="F503" s="1"/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4"/>
      <c r="C504" s="1"/>
      <c r="D504" s="3"/>
      <c r="E504" s="3"/>
      <c r="F504" s="1"/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4"/>
      <c r="C505" s="1"/>
      <c r="D505" s="3"/>
      <c r="E505" s="3"/>
      <c r="F505" s="1"/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4"/>
      <c r="C506" s="1"/>
      <c r="D506" s="3"/>
      <c r="E506" s="3"/>
      <c r="F506" s="1"/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4"/>
      <c r="C507" s="1"/>
      <c r="D507" s="3"/>
      <c r="E507" s="3"/>
      <c r="F507" s="1"/>
      <c r="G507" s="1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4"/>
      <c r="C508" s="1"/>
      <c r="D508" s="3"/>
      <c r="E508" s="3"/>
      <c r="F508" s="1"/>
      <c r="G508" s="1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4"/>
      <c r="C509" s="1"/>
      <c r="D509" s="3"/>
      <c r="E509" s="3"/>
      <c r="F509" s="1"/>
      <c r="G509" s="1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4"/>
      <c r="C510" s="1"/>
      <c r="D510" s="3"/>
      <c r="E510" s="3"/>
      <c r="F510" s="1"/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4"/>
      <c r="C511" s="1"/>
      <c r="D511" s="3"/>
      <c r="E511" s="3"/>
      <c r="F511" s="1"/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4"/>
      <c r="C512" s="1"/>
      <c r="D512" s="3"/>
      <c r="E512" s="3"/>
      <c r="F512" s="1"/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4"/>
      <c r="C513" s="1"/>
      <c r="D513" s="3"/>
      <c r="E513" s="3"/>
      <c r="F513" s="1"/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4"/>
      <c r="C514" s="1"/>
      <c r="D514" s="3"/>
      <c r="E514" s="3"/>
      <c r="F514" s="1"/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4"/>
      <c r="C515" s="1"/>
      <c r="D515" s="3"/>
      <c r="E515" s="3"/>
      <c r="F515" s="1"/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4"/>
      <c r="C516" s="1"/>
      <c r="D516" s="3"/>
      <c r="E516" s="3"/>
      <c r="F516" s="1"/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4"/>
      <c r="C517" s="1"/>
      <c r="D517" s="3"/>
      <c r="E517" s="3"/>
      <c r="F517" s="1"/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4"/>
      <c r="C518" s="1"/>
      <c r="D518" s="3"/>
      <c r="E518" s="3"/>
      <c r="F518" s="1"/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4"/>
      <c r="C519" s="1"/>
      <c r="D519" s="3"/>
      <c r="E519" s="3"/>
      <c r="F519" s="1"/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4"/>
      <c r="C520" s="1"/>
      <c r="D520" s="3"/>
      <c r="E520" s="3"/>
      <c r="F520" s="1"/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4"/>
      <c r="C521" s="1"/>
      <c r="D521" s="3"/>
      <c r="E521" s="3"/>
      <c r="F521" s="1"/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4"/>
      <c r="C522" s="1"/>
      <c r="D522" s="3"/>
      <c r="E522" s="3"/>
      <c r="F522" s="1"/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4"/>
      <c r="C523" s="1"/>
      <c r="D523" s="3"/>
      <c r="E523" s="3"/>
      <c r="F523" s="1"/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4"/>
      <c r="C524" s="1"/>
      <c r="D524" s="3"/>
      <c r="E524" s="3"/>
      <c r="F524" s="1"/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4"/>
      <c r="C525" s="1"/>
      <c r="D525" s="3"/>
      <c r="E525" s="3"/>
      <c r="F525" s="1"/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4"/>
      <c r="C526" s="1"/>
      <c r="D526" s="3"/>
      <c r="E526" s="3"/>
      <c r="F526" s="1"/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4"/>
      <c r="C527" s="1"/>
      <c r="D527" s="3"/>
      <c r="E527" s="3"/>
      <c r="F527" s="1"/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4"/>
      <c r="C528" s="1"/>
      <c r="D528" s="3"/>
      <c r="E528" s="3"/>
      <c r="F528" s="1"/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4"/>
      <c r="C529" s="1"/>
      <c r="D529" s="3"/>
      <c r="E529" s="3"/>
      <c r="F529" s="1"/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4"/>
      <c r="C530" s="1"/>
      <c r="D530" s="3"/>
      <c r="E530" s="3"/>
      <c r="F530" s="1"/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4"/>
      <c r="C531" s="1"/>
      <c r="D531" s="3"/>
      <c r="E531" s="3"/>
      <c r="F531" s="1"/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4"/>
      <c r="C532" s="1"/>
      <c r="D532" s="3"/>
      <c r="E532" s="3"/>
      <c r="F532" s="1"/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4"/>
      <c r="C533" s="1"/>
      <c r="D533" s="3"/>
      <c r="E533" s="3"/>
      <c r="F533" s="1"/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4"/>
      <c r="C534" s="1"/>
      <c r="D534" s="3"/>
      <c r="E534" s="3"/>
      <c r="F534" s="1"/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4"/>
      <c r="C535" s="1"/>
      <c r="D535" s="3"/>
      <c r="E535" s="3"/>
      <c r="F535" s="1"/>
      <c r="G535" s="1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4"/>
      <c r="C536" s="1"/>
      <c r="D536" s="3"/>
      <c r="E536" s="3"/>
      <c r="F536" s="1"/>
      <c r="G536" s="1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4"/>
      <c r="C537" s="1"/>
      <c r="D537" s="3"/>
      <c r="E537" s="3"/>
      <c r="F537" s="1"/>
      <c r="G537" s="1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4"/>
      <c r="C538" s="1"/>
      <c r="D538" s="3"/>
      <c r="E538" s="3"/>
      <c r="F538" s="1"/>
      <c r="G538" s="1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4"/>
      <c r="C539" s="1"/>
      <c r="D539" s="3"/>
      <c r="E539" s="3"/>
      <c r="F539" s="1"/>
      <c r="G539" s="1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4"/>
      <c r="C540" s="1"/>
      <c r="D540" s="3"/>
      <c r="E540" s="3"/>
      <c r="F540" s="1"/>
      <c r="G540" s="1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4"/>
      <c r="C541" s="1"/>
      <c r="D541" s="3"/>
      <c r="E541" s="3"/>
      <c r="F541" s="1"/>
      <c r="G541" s="1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4"/>
      <c r="C542" s="1"/>
      <c r="D542" s="3"/>
      <c r="E542" s="3"/>
      <c r="F542" s="1"/>
      <c r="G542" s="1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4"/>
      <c r="C543" s="1"/>
      <c r="D543" s="3"/>
      <c r="E543" s="3"/>
      <c r="F543" s="1"/>
      <c r="G543" s="1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4"/>
      <c r="C544" s="1"/>
      <c r="D544" s="3"/>
      <c r="E544" s="3"/>
      <c r="F544" s="1"/>
      <c r="G544" s="1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4"/>
      <c r="C545" s="1"/>
      <c r="D545" s="3"/>
      <c r="E545" s="3"/>
      <c r="F545" s="1"/>
      <c r="G545" s="1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4"/>
      <c r="C546" s="1"/>
      <c r="D546" s="3"/>
      <c r="E546" s="3"/>
      <c r="F546" s="1"/>
      <c r="G546" s="1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4"/>
      <c r="C547" s="1"/>
      <c r="D547" s="3"/>
      <c r="E547" s="3"/>
      <c r="F547" s="1"/>
      <c r="G547" s="1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4"/>
      <c r="C548" s="1"/>
      <c r="D548" s="3"/>
      <c r="E548" s="3"/>
      <c r="F548" s="1"/>
      <c r="G548" s="1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4"/>
      <c r="C549" s="1"/>
      <c r="D549" s="3"/>
      <c r="E549" s="3"/>
      <c r="F549" s="1"/>
      <c r="G549" s="1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4"/>
      <c r="C550" s="1"/>
      <c r="D550" s="3"/>
      <c r="E550" s="3"/>
      <c r="F550" s="1"/>
      <c r="G550" s="1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4"/>
      <c r="C551" s="1"/>
      <c r="D551" s="3"/>
      <c r="E551" s="3"/>
      <c r="F551" s="1"/>
      <c r="G551" s="1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4"/>
      <c r="C552" s="1"/>
      <c r="D552" s="3"/>
      <c r="E552" s="3"/>
      <c r="F552" s="1"/>
      <c r="G552" s="1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4"/>
      <c r="C553" s="1"/>
      <c r="D553" s="3"/>
      <c r="E553" s="3"/>
      <c r="F553" s="1"/>
      <c r="G553" s="1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4"/>
      <c r="C554" s="1"/>
      <c r="D554" s="3"/>
      <c r="E554" s="3"/>
      <c r="F554" s="1"/>
      <c r="G554" s="1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4"/>
      <c r="C555" s="1"/>
      <c r="D555" s="3"/>
      <c r="E555" s="3"/>
      <c r="F555" s="1"/>
      <c r="G555" s="1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4"/>
      <c r="C556" s="1"/>
      <c r="D556" s="3"/>
      <c r="E556" s="3"/>
      <c r="F556" s="1"/>
      <c r="G556" s="1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4"/>
      <c r="C557" s="1"/>
      <c r="D557" s="3"/>
      <c r="E557" s="3"/>
      <c r="F557" s="1"/>
      <c r="G557" s="1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4"/>
      <c r="C558" s="1"/>
      <c r="D558" s="3"/>
      <c r="E558" s="3"/>
      <c r="F558" s="1"/>
      <c r="G558" s="1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4"/>
      <c r="C559" s="1"/>
      <c r="D559" s="3"/>
      <c r="E559" s="3"/>
      <c r="F559" s="1"/>
      <c r="G559" s="1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4"/>
      <c r="C560" s="1"/>
      <c r="D560" s="3"/>
      <c r="E560" s="3"/>
      <c r="F560" s="1"/>
      <c r="G560" s="1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4"/>
      <c r="C561" s="1"/>
      <c r="D561" s="3"/>
      <c r="E561" s="3"/>
      <c r="F561" s="1"/>
      <c r="G561" s="1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4"/>
      <c r="C562" s="1"/>
      <c r="D562" s="3"/>
      <c r="E562" s="3"/>
      <c r="F562" s="1"/>
      <c r="G562" s="1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4"/>
      <c r="C563" s="1"/>
      <c r="D563" s="3"/>
      <c r="E563" s="3"/>
      <c r="F563" s="1"/>
      <c r="G563" s="1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4"/>
      <c r="C564" s="1"/>
      <c r="D564" s="3"/>
      <c r="E564" s="3"/>
      <c r="F564" s="1"/>
      <c r="G564" s="1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4"/>
      <c r="C565" s="1"/>
      <c r="D565" s="3"/>
      <c r="E565" s="3"/>
      <c r="F565" s="1"/>
      <c r="G565" s="1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4"/>
      <c r="C566" s="1"/>
      <c r="D566" s="3"/>
      <c r="E566" s="3"/>
      <c r="F566" s="1"/>
      <c r="G566" s="1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4"/>
      <c r="C567" s="1"/>
      <c r="D567" s="3"/>
      <c r="E567" s="3"/>
      <c r="F567" s="1"/>
      <c r="G567" s="1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4"/>
      <c r="C568" s="1"/>
      <c r="D568" s="3"/>
      <c r="E568" s="3"/>
      <c r="F568" s="1"/>
      <c r="G568" s="1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4"/>
      <c r="C569" s="1"/>
      <c r="D569" s="3"/>
      <c r="E569" s="3"/>
      <c r="F569" s="1"/>
      <c r="G569" s="1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4"/>
      <c r="C570" s="1"/>
      <c r="D570" s="3"/>
      <c r="E570" s="3"/>
      <c r="F570" s="1"/>
      <c r="G570" s="1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4"/>
      <c r="C571" s="1"/>
      <c r="D571" s="3"/>
      <c r="E571" s="3"/>
      <c r="F571" s="1"/>
      <c r="G571" s="1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4"/>
      <c r="C572" s="1"/>
      <c r="D572" s="3"/>
      <c r="E572" s="3"/>
      <c r="F572" s="1"/>
      <c r="G572" s="1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4"/>
      <c r="C573" s="1"/>
      <c r="D573" s="3"/>
      <c r="E573" s="3"/>
      <c r="F573" s="1"/>
      <c r="G573" s="1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4"/>
      <c r="C574" s="1"/>
      <c r="D574" s="3"/>
      <c r="E574" s="3"/>
      <c r="F574" s="1"/>
      <c r="G574" s="1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4"/>
      <c r="C575" s="1"/>
      <c r="D575" s="3"/>
      <c r="E575" s="3"/>
      <c r="F575" s="1"/>
      <c r="G575" s="1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4"/>
      <c r="C576" s="1"/>
      <c r="D576" s="3"/>
      <c r="E576" s="3"/>
      <c r="F576" s="1"/>
      <c r="G576" s="1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4"/>
      <c r="C577" s="1"/>
      <c r="D577" s="3"/>
      <c r="E577" s="3"/>
      <c r="F577" s="1"/>
      <c r="G577" s="1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4"/>
      <c r="C578" s="1"/>
      <c r="D578" s="3"/>
      <c r="E578" s="3"/>
      <c r="F578" s="1"/>
      <c r="G578" s="1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4"/>
      <c r="C579" s="1"/>
      <c r="D579" s="3"/>
      <c r="E579" s="3"/>
      <c r="F579" s="1"/>
      <c r="G579" s="1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4"/>
      <c r="C580" s="1"/>
      <c r="D580" s="3"/>
      <c r="E580" s="3"/>
      <c r="F580" s="1"/>
      <c r="G580" s="1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4"/>
      <c r="C581" s="1"/>
      <c r="D581" s="3"/>
      <c r="E581" s="3"/>
      <c r="F581" s="1"/>
      <c r="G581" s="1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4"/>
      <c r="C582" s="1"/>
      <c r="D582" s="3"/>
      <c r="E582" s="3"/>
      <c r="F582" s="1"/>
      <c r="G582" s="1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4"/>
      <c r="C583" s="1"/>
      <c r="D583" s="3"/>
      <c r="E583" s="3"/>
      <c r="F583" s="1"/>
      <c r="G583" s="1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4"/>
      <c r="C584" s="1"/>
      <c r="D584" s="3"/>
      <c r="E584" s="3"/>
      <c r="F584" s="1"/>
      <c r="G584" s="1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4"/>
      <c r="C585" s="1"/>
      <c r="D585" s="3"/>
      <c r="E585" s="3"/>
      <c r="F585" s="1"/>
      <c r="G585" s="1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4"/>
      <c r="C586" s="1"/>
      <c r="D586" s="3"/>
      <c r="E586" s="3"/>
      <c r="F586" s="1"/>
      <c r="G586" s="1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4"/>
      <c r="C587" s="1"/>
      <c r="D587" s="3"/>
      <c r="E587" s="3"/>
      <c r="F587" s="1"/>
      <c r="G587" s="1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4"/>
      <c r="C588" s="1"/>
      <c r="D588" s="3"/>
      <c r="E588" s="3"/>
      <c r="F588" s="1"/>
      <c r="G588" s="1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4"/>
      <c r="C589" s="1"/>
      <c r="D589" s="3"/>
      <c r="E589" s="3"/>
      <c r="F589" s="1"/>
      <c r="G589" s="1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4"/>
      <c r="C590" s="1"/>
      <c r="D590" s="3"/>
      <c r="E590" s="3"/>
      <c r="F590" s="1"/>
      <c r="G590" s="1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4"/>
      <c r="C591" s="1"/>
      <c r="D591" s="3"/>
      <c r="E591" s="3"/>
      <c r="F591" s="1"/>
      <c r="G591" s="1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4"/>
      <c r="C592" s="1"/>
      <c r="D592" s="3"/>
      <c r="E592" s="3"/>
      <c r="F592" s="1"/>
      <c r="G592" s="1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4"/>
      <c r="C593" s="1"/>
      <c r="D593" s="3"/>
      <c r="E593" s="3"/>
      <c r="F593" s="1"/>
      <c r="G593" s="1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4"/>
      <c r="C594" s="1"/>
      <c r="D594" s="3"/>
      <c r="E594" s="3"/>
      <c r="F594" s="1"/>
      <c r="G594" s="1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4"/>
      <c r="C595" s="1"/>
      <c r="D595" s="3"/>
      <c r="E595" s="3"/>
      <c r="F595" s="1"/>
      <c r="G595" s="1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4"/>
      <c r="C596" s="1"/>
      <c r="D596" s="3"/>
      <c r="E596" s="3"/>
      <c r="F596" s="1"/>
      <c r="G596" s="1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4"/>
      <c r="C597" s="1"/>
      <c r="D597" s="3"/>
      <c r="E597" s="3"/>
      <c r="F597" s="1"/>
      <c r="G597" s="1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4"/>
      <c r="C598" s="1"/>
      <c r="D598" s="3"/>
      <c r="E598" s="3"/>
      <c r="F598" s="1"/>
      <c r="G598" s="1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4"/>
      <c r="C599" s="1"/>
      <c r="D599" s="3"/>
      <c r="E599" s="3"/>
      <c r="F599" s="1"/>
      <c r="G599" s="1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4"/>
      <c r="C600" s="1"/>
      <c r="D600" s="3"/>
      <c r="E600" s="3"/>
      <c r="F600" s="1"/>
      <c r="G600" s="1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4"/>
      <c r="C601" s="1"/>
      <c r="D601" s="3"/>
      <c r="E601" s="3"/>
      <c r="F601" s="1"/>
      <c r="G601" s="1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4"/>
      <c r="C602" s="1"/>
      <c r="D602" s="3"/>
      <c r="E602" s="3"/>
      <c r="F602" s="1"/>
      <c r="G602" s="1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4"/>
      <c r="C603" s="1"/>
      <c r="D603" s="3"/>
      <c r="E603" s="3"/>
      <c r="F603" s="1"/>
      <c r="G603" s="1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4"/>
      <c r="C604" s="1"/>
      <c r="D604" s="3"/>
      <c r="E604" s="3"/>
      <c r="F604" s="1"/>
      <c r="G604" s="1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4"/>
      <c r="C605" s="1"/>
      <c r="D605" s="3"/>
      <c r="E605" s="3"/>
      <c r="F605" s="1"/>
      <c r="G605" s="1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4"/>
      <c r="C606" s="1"/>
      <c r="D606" s="3"/>
      <c r="E606" s="3"/>
      <c r="F606" s="1"/>
      <c r="G606" s="1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4"/>
      <c r="C607" s="1"/>
      <c r="D607" s="3"/>
      <c r="E607" s="3"/>
      <c r="F607" s="1"/>
      <c r="G607" s="1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4"/>
      <c r="C608" s="1"/>
      <c r="D608" s="3"/>
      <c r="E608" s="3"/>
      <c r="F608" s="1"/>
      <c r="G608" s="1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4"/>
      <c r="C609" s="1"/>
      <c r="D609" s="3"/>
      <c r="E609" s="3"/>
      <c r="F609" s="1"/>
      <c r="G609" s="1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4"/>
      <c r="C610" s="1"/>
      <c r="D610" s="3"/>
      <c r="E610" s="3"/>
      <c r="F610" s="1"/>
      <c r="G610" s="1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4"/>
      <c r="C611" s="1"/>
      <c r="D611" s="3"/>
      <c r="E611" s="3"/>
      <c r="F611" s="1"/>
      <c r="G611" s="1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4"/>
      <c r="C612" s="1"/>
      <c r="D612" s="3"/>
      <c r="E612" s="3"/>
      <c r="F612" s="1"/>
      <c r="G612" s="1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4"/>
      <c r="C613" s="1"/>
      <c r="D613" s="3"/>
      <c r="E613" s="3"/>
      <c r="F613" s="1"/>
      <c r="G613" s="1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4"/>
      <c r="C614" s="1"/>
      <c r="D614" s="3"/>
      <c r="E614" s="3"/>
      <c r="F614" s="1"/>
      <c r="G614" s="1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4"/>
      <c r="C615" s="1"/>
      <c r="D615" s="3"/>
      <c r="E615" s="3"/>
      <c r="F615" s="1"/>
      <c r="G615" s="1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4"/>
      <c r="C616" s="1"/>
      <c r="D616" s="3"/>
      <c r="E616" s="3"/>
      <c r="F616" s="1"/>
      <c r="G616" s="1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4"/>
      <c r="C617" s="1"/>
      <c r="D617" s="3"/>
      <c r="E617" s="3"/>
      <c r="F617" s="1"/>
      <c r="G617" s="1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4"/>
      <c r="C618" s="1"/>
      <c r="D618" s="3"/>
      <c r="E618" s="3"/>
      <c r="F618" s="1"/>
      <c r="G618" s="1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4"/>
      <c r="C619" s="1"/>
      <c r="D619" s="3"/>
      <c r="E619" s="3"/>
      <c r="F619" s="1"/>
      <c r="G619" s="1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4"/>
      <c r="C620" s="1"/>
      <c r="D620" s="3"/>
      <c r="E620" s="3"/>
      <c r="F620" s="1"/>
      <c r="G620" s="1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4"/>
      <c r="C621" s="1"/>
      <c r="D621" s="3"/>
      <c r="E621" s="3"/>
      <c r="F621" s="1"/>
      <c r="G621" s="1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4"/>
      <c r="C622" s="1"/>
      <c r="D622" s="3"/>
      <c r="E622" s="3"/>
      <c r="F622" s="1"/>
      <c r="G622" s="1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4"/>
      <c r="C623" s="1"/>
      <c r="D623" s="3"/>
      <c r="E623" s="3"/>
      <c r="F623" s="1"/>
      <c r="G623" s="1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4"/>
      <c r="C624" s="1"/>
      <c r="D624" s="3"/>
      <c r="E624" s="3"/>
      <c r="F624" s="1"/>
      <c r="G624" s="1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4"/>
      <c r="C625" s="1"/>
      <c r="D625" s="3"/>
      <c r="E625" s="3"/>
      <c r="F625" s="1"/>
      <c r="G625" s="1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4"/>
      <c r="C626" s="1"/>
      <c r="D626" s="3"/>
      <c r="E626" s="3"/>
      <c r="F626" s="1"/>
      <c r="G626" s="1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4"/>
      <c r="C627" s="1"/>
      <c r="D627" s="3"/>
      <c r="E627" s="3"/>
      <c r="F627" s="1"/>
      <c r="G627" s="1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4"/>
      <c r="C628" s="1"/>
      <c r="D628" s="3"/>
      <c r="E628" s="3"/>
      <c r="F628" s="1"/>
      <c r="G628" s="1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4"/>
      <c r="C629" s="1"/>
      <c r="D629" s="3"/>
      <c r="E629" s="3"/>
      <c r="F629" s="1"/>
      <c r="G629" s="1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4"/>
      <c r="C630" s="1"/>
      <c r="D630" s="3"/>
      <c r="E630" s="3"/>
      <c r="F630" s="1"/>
      <c r="G630" s="1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4"/>
      <c r="C631" s="1"/>
      <c r="D631" s="3"/>
      <c r="E631" s="3"/>
      <c r="F631" s="1"/>
      <c r="G631" s="1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4"/>
      <c r="C632" s="1"/>
      <c r="D632" s="3"/>
      <c r="E632" s="3"/>
      <c r="F632" s="1"/>
      <c r="G632" s="1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4"/>
      <c r="C633" s="1"/>
      <c r="D633" s="3"/>
      <c r="E633" s="3"/>
      <c r="F633" s="1"/>
      <c r="G633" s="1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4"/>
      <c r="C634" s="1"/>
      <c r="D634" s="3"/>
      <c r="E634" s="3"/>
      <c r="F634" s="1"/>
      <c r="G634" s="1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4"/>
      <c r="C635" s="1"/>
      <c r="D635" s="3"/>
      <c r="E635" s="3"/>
      <c r="F635" s="1"/>
      <c r="G635" s="1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4"/>
      <c r="C636" s="1"/>
      <c r="D636" s="3"/>
      <c r="E636" s="3"/>
      <c r="F636" s="1"/>
      <c r="G636" s="1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4"/>
      <c r="C637" s="1"/>
      <c r="D637" s="3"/>
      <c r="E637" s="3"/>
      <c r="F637" s="1"/>
      <c r="G637" s="1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4"/>
      <c r="C638" s="1"/>
      <c r="D638" s="3"/>
      <c r="E638" s="3"/>
      <c r="F638" s="1"/>
      <c r="G638" s="1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4"/>
      <c r="C639" s="1"/>
      <c r="D639" s="3"/>
      <c r="E639" s="3"/>
      <c r="F639" s="1"/>
      <c r="G639" s="1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4"/>
      <c r="C640" s="1"/>
      <c r="D640" s="3"/>
      <c r="E640" s="3"/>
      <c r="F640" s="1"/>
      <c r="G640" s="1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4"/>
      <c r="C641" s="1"/>
      <c r="D641" s="3"/>
      <c r="E641" s="3"/>
      <c r="F641" s="1"/>
      <c r="G641" s="1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4"/>
      <c r="C642" s="1"/>
      <c r="D642" s="3"/>
      <c r="E642" s="3"/>
      <c r="F642" s="1"/>
      <c r="G642" s="1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4"/>
      <c r="C643" s="1"/>
      <c r="D643" s="3"/>
      <c r="E643" s="3"/>
      <c r="F643" s="1"/>
      <c r="G643" s="1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4"/>
      <c r="C644" s="1"/>
      <c r="D644" s="3"/>
      <c r="E644" s="3"/>
      <c r="F644" s="1"/>
      <c r="G644" s="1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4"/>
      <c r="C645" s="1"/>
      <c r="D645" s="3"/>
      <c r="E645" s="3"/>
      <c r="F645" s="1"/>
      <c r="G645" s="1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4"/>
      <c r="C646" s="1"/>
      <c r="D646" s="3"/>
      <c r="E646" s="3"/>
      <c r="F646" s="1"/>
      <c r="G646" s="1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4"/>
      <c r="C647" s="1"/>
      <c r="D647" s="3"/>
      <c r="E647" s="3"/>
      <c r="F647" s="1"/>
      <c r="G647" s="1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4"/>
      <c r="C648" s="1"/>
      <c r="D648" s="3"/>
      <c r="E648" s="3"/>
      <c r="F648" s="1"/>
      <c r="G648" s="1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4"/>
      <c r="C649" s="1"/>
      <c r="D649" s="3"/>
      <c r="E649" s="3"/>
      <c r="F649" s="1"/>
      <c r="G649" s="1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4"/>
      <c r="C650" s="1"/>
      <c r="D650" s="3"/>
      <c r="E650" s="3"/>
      <c r="F650" s="1"/>
      <c r="G650" s="1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4"/>
      <c r="C651" s="1"/>
      <c r="D651" s="3"/>
      <c r="E651" s="3"/>
      <c r="F651" s="1"/>
      <c r="G651" s="1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4"/>
      <c r="C652" s="1"/>
      <c r="D652" s="3"/>
      <c r="E652" s="3"/>
      <c r="F652" s="1"/>
      <c r="G652" s="1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4"/>
      <c r="C653" s="1"/>
      <c r="D653" s="3"/>
      <c r="E653" s="3"/>
      <c r="F653" s="1"/>
      <c r="G653" s="1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4"/>
      <c r="C654" s="1"/>
      <c r="D654" s="3"/>
      <c r="E654" s="3"/>
      <c r="F654" s="1"/>
      <c r="G654" s="1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4"/>
      <c r="C655" s="1"/>
      <c r="D655" s="3"/>
      <c r="E655" s="3"/>
      <c r="F655" s="1"/>
      <c r="G655" s="1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4"/>
      <c r="C656" s="1"/>
      <c r="D656" s="3"/>
      <c r="E656" s="3"/>
      <c r="F656" s="1"/>
      <c r="G656" s="1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4"/>
      <c r="C657" s="1"/>
      <c r="D657" s="3"/>
      <c r="E657" s="3"/>
      <c r="F657" s="1"/>
      <c r="G657" s="1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4"/>
      <c r="C658" s="1"/>
      <c r="D658" s="3"/>
      <c r="E658" s="3"/>
      <c r="F658" s="1"/>
      <c r="G658" s="1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4"/>
      <c r="C659" s="1"/>
      <c r="D659" s="3"/>
      <c r="E659" s="3"/>
      <c r="F659" s="1"/>
      <c r="G659" s="1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4"/>
      <c r="C660" s="1"/>
      <c r="D660" s="3"/>
      <c r="E660" s="3"/>
      <c r="F660" s="1"/>
      <c r="G660" s="1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4"/>
      <c r="C661" s="1"/>
      <c r="D661" s="3"/>
      <c r="E661" s="3"/>
      <c r="F661" s="1"/>
      <c r="G661" s="1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4"/>
      <c r="C662" s="1"/>
      <c r="D662" s="3"/>
      <c r="E662" s="3"/>
      <c r="F662" s="1"/>
      <c r="G662" s="1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4"/>
      <c r="C663" s="1"/>
      <c r="D663" s="3"/>
      <c r="E663" s="3"/>
      <c r="F663" s="1"/>
      <c r="G663" s="1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4"/>
      <c r="C664" s="1"/>
      <c r="D664" s="3"/>
      <c r="E664" s="3"/>
      <c r="F664" s="1"/>
      <c r="G664" s="1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4"/>
      <c r="C665" s="1"/>
      <c r="D665" s="3"/>
      <c r="E665" s="3"/>
      <c r="F665" s="1"/>
      <c r="G665" s="1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4"/>
      <c r="C666" s="1"/>
      <c r="D666" s="3"/>
      <c r="E666" s="3"/>
      <c r="F666" s="1"/>
      <c r="G666" s="1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4"/>
      <c r="C667" s="1"/>
      <c r="D667" s="3"/>
      <c r="E667" s="3"/>
      <c r="F667" s="1"/>
      <c r="G667" s="1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4"/>
      <c r="C668" s="1"/>
      <c r="D668" s="3"/>
      <c r="E668" s="3"/>
      <c r="F668" s="1"/>
      <c r="G668" s="1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4"/>
      <c r="C669" s="1"/>
      <c r="D669" s="3"/>
      <c r="E669" s="3"/>
      <c r="F669" s="1"/>
      <c r="G669" s="1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4"/>
      <c r="C670" s="1"/>
      <c r="D670" s="3"/>
      <c r="E670" s="3"/>
      <c r="F670" s="1"/>
      <c r="G670" s="1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4"/>
      <c r="C671" s="1"/>
      <c r="D671" s="3"/>
      <c r="E671" s="3"/>
      <c r="F671" s="1"/>
      <c r="G671" s="1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4"/>
      <c r="C672" s="1"/>
      <c r="D672" s="3"/>
      <c r="E672" s="3"/>
      <c r="F672" s="1"/>
      <c r="G672" s="1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4"/>
      <c r="C673" s="1"/>
      <c r="D673" s="3"/>
      <c r="E673" s="3"/>
      <c r="F673" s="1"/>
      <c r="G673" s="1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4"/>
      <c r="C674" s="1"/>
      <c r="D674" s="3"/>
      <c r="E674" s="3"/>
      <c r="F674" s="1"/>
      <c r="G674" s="1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4"/>
      <c r="C675" s="1"/>
      <c r="D675" s="3"/>
      <c r="E675" s="3"/>
      <c r="F675" s="1"/>
      <c r="G675" s="1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4"/>
      <c r="C676" s="1"/>
      <c r="D676" s="3"/>
      <c r="E676" s="3"/>
      <c r="F676" s="1"/>
      <c r="G676" s="1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4"/>
      <c r="C677" s="1"/>
      <c r="D677" s="3"/>
      <c r="E677" s="3"/>
      <c r="F677" s="1"/>
      <c r="G677" s="1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4"/>
      <c r="C678" s="1"/>
      <c r="D678" s="3"/>
      <c r="E678" s="3"/>
      <c r="F678" s="1"/>
      <c r="G678" s="1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4"/>
      <c r="C679" s="1"/>
      <c r="D679" s="3"/>
      <c r="E679" s="3"/>
      <c r="F679" s="1"/>
      <c r="G679" s="1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4"/>
      <c r="C680" s="1"/>
      <c r="D680" s="3"/>
      <c r="E680" s="3"/>
      <c r="F680" s="1"/>
      <c r="G680" s="1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4"/>
      <c r="C681" s="1"/>
      <c r="D681" s="3"/>
      <c r="E681" s="3"/>
      <c r="F681" s="1"/>
      <c r="G681" s="1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4"/>
      <c r="C682" s="1"/>
      <c r="D682" s="3"/>
      <c r="E682" s="3"/>
      <c r="F682" s="1"/>
      <c r="G682" s="1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4"/>
      <c r="C683" s="1"/>
      <c r="D683" s="3"/>
      <c r="E683" s="3"/>
      <c r="F683" s="1"/>
      <c r="G683" s="1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4"/>
      <c r="C684" s="1"/>
      <c r="D684" s="3"/>
      <c r="E684" s="3"/>
      <c r="F684" s="1"/>
      <c r="G684" s="1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4"/>
      <c r="C685" s="1"/>
      <c r="D685" s="3"/>
      <c r="E685" s="3"/>
      <c r="F685" s="1"/>
      <c r="G685" s="1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4"/>
      <c r="C686" s="1"/>
      <c r="D686" s="3"/>
      <c r="E686" s="3"/>
      <c r="F686" s="1"/>
      <c r="G686" s="1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4"/>
      <c r="C687" s="1"/>
      <c r="D687" s="3"/>
      <c r="E687" s="3"/>
      <c r="F687" s="1"/>
      <c r="G687" s="1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4"/>
      <c r="C688" s="1"/>
      <c r="D688" s="3"/>
      <c r="E688" s="3"/>
      <c r="F688" s="1"/>
      <c r="G688" s="1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4"/>
      <c r="C689" s="1"/>
      <c r="D689" s="3"/>
      <c r="E689" s="3"/>
      <c r="F689" s="1"/>
      <c r="G689" s="1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4"/>
      <c r="C690" s="1"/>
      <c r="D690" s="3"/>
      <c r="E690" s="3"/>
      <c r="F690" s="1"/>
      <c r="G690" s="1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4"/>
      <c r="C691" s="1"/>
      <c r="D691" s="3"/>
      <c r="E691" s="3"/>
      <c r="F691" s="1"/>
      <c r="G691" s="1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4"/>
      <c r="C692" s="1"/>
      <c r="D692" s="3"/>
      <c r="E692" s="3"/>
      <c r="F692" s="1"/>
      <c r="G692" s="1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4"/>
      <c r="C693" s="1"/>
      <c r="D693" s="3"/>
      <c r="E693" s="3"/>
      <c r="F693" s="1"/>
      <c r="G693" s="1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4"/>
      <c r="C694" s="1"/>
      <c r="D694" s="3"/>
      <c r="E694" s="3"/>
      <c r="F694" s="1"/>
      <c r="G694" s="1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4"/>
      <c r="C695" s="1"/>
      <c r="D695" s="3"/>
      <c r="E695" s="3"/>
      <c r="F695" s="1"/>
      <c r="G695" s="1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4"/>
      <c r="C696" s="1"/>
      <c r="D696" s="3"/>
      <c r="E696" s="3"/>
      <c r="F696" s="1"/>
      <c r="G696" s="1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4"/>
      <c r="C697" s="1"/>
      <c r="D697" s="3"/>
      <c r="E697" s="3"/>
      <c r="F697" s="1"/>
      <c r="G697" s="1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4"/>
      <c r="C698" s="1"/>
      <c r="D698" s="3"/>
      <c r="E698" s="3"/>
      <c r="F698" s="1"/>
      <c r="G698" s="1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4"/>
      <c r="C699" s="1"/>
      <c r="D699" s="3"/>
      <c r="E699" s="3"/>
      <c r="F699" s="1"/>
      <c r="G699" s="1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4"/>
      <c r="C700" s="1"/>
      <c r="D700" s="3"/>
      <c r="E700" s="3"/>
      <c r="F700" s="1"/>
      <c r="G700" s="1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4"/>
      <c r="C701" s="1"/>
      <c r="D701" s="3"/>
      <c r="E701" s="3"/>
      <c r="F701" s="1"/>
      <c r="G701" s="1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4"/>
      <c r="C702" s="1"/>
      <c r="D702" s="3"/>
      <c r="E702" s="3"/>
      <c r="F702" s="1"/>
      <c r="G702" s="1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4"/>
      <c r="C703" s="1"/>
      <c r="D703" s="3"/>
      <c r="E703" s="3"/>
      <c r="F703" s="1"/>
      <c r="G703" s="1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4"/>
      <c r="C704" s="1"/>
      <c r="D704" s="3"/>
      <c r="E704" s="3"/>
      <c r="F704" s="1"/>
      <c r="G704" s="1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4"/>
      <c r="C705" s="1"/>
      <c r="D705" s="3"/>
      <c r="E705" s="3"/>
      <c r="F705" s="1"/>
      <c r="G705" s="1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4"/>
      <c r="C706" s="1"/>
      <c r="D706" s="3"/>
      <c r="E706" s="3"/>
      <c r="F706" s="1"/>
      <c r="G706" s="1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4"/>
      <c r="C707" s="1"/>
      <c r="D707" s="3"/>
      <c r="E707" s="3"/>
      <c r="F707" s="1"/>
      <c r="G707" s="1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4"/>
      <c r="C708" s="1"/>
      <c r="D708" s="3"/>
      <c r="E708" s="3"/>
      <c r="F708" s="1"/>
      <c r="G708" s="1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4"/>
      <c r="C709" s="1"/>
      <c r="D709" s="3"/>
      <c r="E709" s="3"/>
      <c r="F709" s="1"/>
      <c r="G709" s="1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4"/>
      <c r="C710" s="1"/>
      <c r="D710" s="3"/>
      <c r="E710" s="3"/>
      <c r="F710" s="1"/>
      <c r="G710" s="1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4"/>
      <c r="C711" s="1"/>
      <c r="D711" s="3"/>
      <c r="E711" s="3"/>
      <c r="F711" s="1"/>
      <c r="G711" s="1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4"/>
      <c r="C712" s="1"/>
      <c r="D712" s="3"/>
      <c r="E712" s="3"/>
      <c r="F712" s="1"/>
      <c r="G712" s="1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4"/>
      <c r="C713" s="1"/>
      <c r="D713" s="3"/>
      <c r="E713" s="3"/>
      <c r="F713" s="1"/>
      <c r="G713" s="1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4"/>
      <c r="C714" s="1"/>
      <c r="D714" s="3"/>
      <c r="E714" s="3"/>
      <c r="F714" s="1"/>
      <c r="G714" s="1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4"/>
      <c r="C715" s="1"/>
      <c r="D715" s="3"/>
      <c r="E715" s="3"/>
      <c r="F715" s="1"/>
      <c r="G715" s="1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4"/>
      <c r="C716" s="1"/>
      <c r="D716" s="3"/>
      <c r="E716" s="3"/>
      <c r="F716" s="1"/>
      <c r="G716" s="1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4"/>
      <c r="C717" s="1"/>
      <c r="D717" s="3"/>
      <c r="E717" s="3"/>
      <c r="F717" s="1"/>
      <c r="G717" s="1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4"/>
      <c r="C718" s="1"/>
      <c r="D718" s="3"/>
      <c r="E718" s="3"/>
      <c r="F718" s="1"/>
      <c r="G718" s="1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4"/>
      <c r="C719" s="1"/>
      <c r="D719" s="3"/>
      <c r="E719" s="3"/>
      <c r="F719" s="1"/>
      <c r="G719" s="1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4"/>
      <c r="C720" s="1"/>
      <c r="D720" s="3"/>
      <c r="E720" s="3"/>
      <c r="F720" s="1"/>
      <c r="G720" s="1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4"/>
      <c r="C721" s="1"/>
      <c r="D721" s="3"/>
      <c r="E721" s="3"/>
      <c r="F721" s="1"/>
      <c r="G721" s="1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4"/>
      <c r="C722" s="1"/>
      <c r="D722" s="3"/>
      <c r="E722" s="3"/>
      <c r="F722" s="1"/>
      <c r="G722" s="1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4"/>
      <c r="C723" s="1"/>
      <c r="D723" s="3"/>
      <c r="E723" s="3"/>
      <c r="F723" s="1"/>
      <c r="G723" s="1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4"/>
      <c r="C724" s="1"/>
      <c r="D724" s="3"/>
      <c r="E724" s="3"/>
      <c r="F724" s="1"/>
      <c r="G724" s="1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4"/>
      <c r="C725" s="1"/>
      <c r="D725" s="3"/>
      <c r="E725" s="3"/>
      <c r="F725" s="1"/>
      <c r="G725" s="1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4"/>
      <c r="C726" s="1"/>
      <c r="D726" s="3"/>
      <c r="E726" s="3"/>
      <c r="F726" s="1"/>
      <c r="G726" s="1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4"/>
      <c r="C727" s="1"/>
      <c r="D727" s="3"/>
      <c r="E727" s="3"/>
      <c r="F727" s="1"/>
      <c r="G727" s="1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4"/>
      <c r="C728" s="1"/>
      <c r="D728" s="3"/>
      <c r="E728" s="3"/>
      <c r="F728" s="1"/>
      <c r="G728" s="1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4"/>
      <c r="C729" s="1"/>
      <c r="D729" s="3"/>
      <c r="E729" s="3"/>
      <c r="F729" s="1"/>
      <c r="G729" s="1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4"/>
      <c r="C730" s="1"/>
      <c r="D730" s="3"/>
      <c r="E730" s="3"/>
      <c r="F730" s="1"/>
      <c r="G730" s="1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4"/>
      <c r="C731" s="1"/>
      <c r="D731" s="3"/>
      <c r="E731" s="3"/>
      <c r="F731" s="1"/>
      <c r="G731" s="1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4"/>
      <c r="C732" s="1"/>
      <c r="D732" s="3"/>
      <c r="E732" s="3"/>
      <c r="F732" s="1"/>
      <c r="G732" s="1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4"/>
      <c r="C733" s="1"/>
      <c r="D733" s="3"/>
      <c r="E733" s="3"/>
      <c r="F733" s="1"/>
      <c r="G733" s="1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4"/>
      <c r="C734" s="1"/>
      <c r="D734" s="3"/>
      <c r="E734" s="3"/>
      <c r="F734" s="1"/>
      <c r="G734" s="1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4"/>
      <c r="C735" s="1"/>
      <c r="D735" s="3"/>
      <c r="E735" s="3"/>
      <c r="F735" s="1"/>
      <c r="G735" s="1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4"/>
      <c r="C736" s="1"/>
      <c r="D736" s="3"/>
      <c r="E736" s="3"/>
      <c r="F736" s="1"/>
      <c r="G736" s="1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4"/>
      <c r="C737" s="1"/>
      <c r="D737" s="3"/>
      <c r="E737" s="3"/>
      <c r="F737" s="1"/>
      <c r="G737" s="1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4"/>
      <c r="C738" s="1"/>
      <c r="D738" s="3"/>
      <c r="E738" s="3"/>
      <c r="F738" s="1"/>
      <c r="G738" s="1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4"/>
      <c r="C739" s="1"/>
      <c r="D739" s="3"/>
      <c r="E739" s="3"/>
      <c r="F739" s="1"/>
      <c r="G739" s="1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4"/>
      <c r="C740" s="1"/>
      <c r="D740" s="3"/>
      <c r="E740" s="3"/>
      <c r="F740" s="1"/>
      <c r="G740" s="1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4"/>
      <c r="C741" s="1"/>
      <c r="D741" s="3"/>
      <c r="E741" s="3"/>
      <c r="F741" s="1"/>
      <c r="G741" s="1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4"/>
      <c r="C742" s="1"/>
      <c r="D742" s="3"/>
      <c r="E742" s="3"/>
      <c r="F742" s="1"/>
      <c r="G742" s="1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4"/>
      <c r="C743" s="1"/>
      <c r="D743" s="3"/>
      <c r="E743" s="3"/>
      <c r="F743" s="1"/>
      <c r="G743" s="1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4"/>
      <c r="C744" s="1"/>
      <c r="D744" s="3"/>
      <c r="E744" s="3"/>
      <c r="F744" s="1"/>
      <c r="G744" s="1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4"/>
      <c r="C745" s="1"/>
      <c r="D745" s="3"/>
      <c r="E745" s="3"/>
      <c r="F745" s="1"/>
      <c r="G745" s="1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4"/>
      <c r="C746" s="1"/>
      <c r="D746" s="3"/>
      <c r="E746" s="3"/>
      <c r="F746" s="1"/>
      <c r="G746" s="1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4"/>
      <c r="C747" s="1"/>
      <c r="D747" s="3"/>
      <c r="E747" s="3"/>
      <c r="F747" s="1"/>
      <c r="G747" s="1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4"/>
      <c r="C748" s="1"/>
      <c r="D748" s="3"/>
      <c r="E748" s="3"/>
      <c r="F748" s="1"/>
      <c r="G748" s="1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4"/>
      <c r="C749" s="1"/>
      <c r="D749" s="3"/>
      <c r="E749" s="3"/>
      <c r="F749" s="1"/>
      <c r="G749" s="1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4"/>
      <c r="C750" s="1"/>
      <c r="D750" s="3"/>
      <c r="E750" s="3"/>
      <c r="F750" s="1"/>
      <c r="G750" s="1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4"/>
      <c r="C751" s="1"/>
      <c r="D751" s="3"/>
      <c r="E751" s="3"/>
      <c r="F751" s="1"/>
      <c r="G751" s="1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4"/>
      <c r="C752" s="1"/>
      <c r="D752" s="3"/>
      <c r="E752" s="3"/>
      <c r="F752" s="1"/>
      <c r="G752" s="1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4"/>
      <c r="C753" s="1"/>
      <c r="D753" s="3"/>
      <c r="E753" s="3"/>
      <c r="F753" s="1"/>
      <c r="G753" s="1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4"/>
      <c r="C754" s="1"/>
      <c r="D754" s="3"/>
      <c r="E754" s="3"/>
      <c r="F754" s="1"/>
      <c r="G754" s="1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4"/>
      <c r="C755" s="1"/>
      <c r="D755" s="3"/>
      <c r="E755" s="3"/>
      <c r="F755" s="1"/>
      <c r="G755" s="1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4"/>
      <c r="C756" s="1"/>
      <c r="D756" s="3"/>
      <c r="E756" s="3"/>
      <c r="F756" s="1"/>
      <c r="G756" s="1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4"/>
      <c r="C757" s="1"/>
      <c r="D757" s="3"/>
      <c r="E757" s="3"/>
      <c r="F757" s="1"/>
      <c r="G757" s="1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4"/>
      <c r="C758" s="1"/>
      <c r="D758" s="3"/>
      <c r="E758" s="3"/>
      <c r="F758" s="1"/>
      <c r="G758" s="1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4"/>
      <c r="C759" s="1"/>
      <c r="D759" s="3"/>
      <c r="E759" s="3"/>
      <c r="F759" s="1"/>
      <c r="G759" s="1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4"/>
      <c r="C760" s="1"/>
      <c r="D760" s="3"/>
      <c r="E760" s="3"/>
      <c r="F760" s="1"/>
      <c r="G760" s="1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4"/>
      <c r="C761" s="1"/>
      <c r="D761" s="3"/>
      <c r="E761" s="3"/>
      <c r="F761" s="1"/>
      <c r="G761" s="1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4"/>
      <c r="C762" s="1"/>
      <c r="D762" s="3"/>
      <c r="E762" s="3"/>
      <c r="F762" s="1"/>
      <c r="G762" s="1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4"/>
      <c r="C763" s="1"/>
      <c r="D763" s="3"/>
      <c r="E763" s="3"/>
      <c r="F763" s="1"/>
      <c r="G763" s="1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4"/>
      <c r="C764" s="1"/>
      <c r="D764" s="3"/>
      <c r="E764" s="3"/>
      <c r="F764" s="1"/>
      <c r="G764" s="1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4"/>
      <c r="C765" s="1"/>
      <c r="D765" s="3"/>
      <c r="E765" s="3"/>
      <c r="F765" s="1"/>
      <c r="G765" s="1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4"/>
      <c r="C766" s="1"/>
      <c r="D766" s="3"/>
      <c r="E766" s="3"/>
      <c r="F766" s="1"/>
      <c r="G766" s="1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4"/>
      <c r="C767" s="1"/>
      <c r="D767" s="3"/>
      <c r="E767" s="3"/>
      <c r="F767" s="1"/>
      <c r="G767" s="1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4"/>
      <c r="C768" s="1"/>
      <c r="D768" s="3"/>
      <c r="E768" s="3"/>
      <c r="F768" s="1"/>
      <c r="G768" s="1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4"/>
      <c r="C769" s="1"/>
      <c r="D769" s="3"/>
      <c r="E769" s="3"/>
      <c r="F769" s="1"/>
      <c r="G769" s="1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4"/>
      <c r="C770" s="1"/>
      <c r="D770" s="3"/>
      <c r="E770" s="3"/>
      <c r="F770" s="1"/>
      <c r="G770" s="1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4"/>
      <c r="C771" s="1"/>
      <c r="D771" s="3"/>
      <c r="E771" s="3"/>
      <c r="F771" s="1"/>
      <c r="G771" s="1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4"/>
      <c r="C772" s="1"/>
      <c r="D772" s="3"/>
      <c r="E772" s="3"/>
      <c r="F772" s="1"/>
      <c r="G772" s="1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4"/>
      <c r="C773" s="1"/>
      <c r="D773" s="3"/>
      <c r="E773" s="3"/>
      <c r="F773" s="1"/>
      <c r="G773" s="1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4"/>
      <c r="C774" s="1"/>
      <c r="D774" s="3"/>
      <c r="E774" s="3"/>
      <c r="F774" s="1"/>
      <c r="G774" s="1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4"/>
      <c r="C775" s="1"/>
      <c r="D775" s="3"/>
      <c r="E775" s="3"/>
      <c r="F775" s="1"/>
      <c r="G775" s="1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4"/>
      <c r="C776" s="1"/>
      <c r="D776" s="3"/>
      <c r="E776" s="3"/>
      <c r="F776" s="1"/>
      <c r="G776" s="1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4"/>
      <c r="C777" s="1"/>
      <c r="D777" s="3"/>
      <c r="E777" s="3"/>
      <c r="F777" s="1"/>
      <c r="G777" s="1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4"/>
      <c r="C778" s="1"/>
      <c r="D778" s="3"/>
      <c r="E778" s="3"/>
      <c r="F778" s="1"/>
      <c r="G778" s="1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4"/>
      <c r="C779" s="1"/>
      <c r="D779" s="3"/>
      <c r="E779" s="3"/>
      <c r="F779" s="1"/>
      <c r="G779" s="1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4"/>
      <c r="C780" s="1"/>
      <c r="D780" s="3"/>
      <c r="E780" s="3"/>
      <c r="F780" s="1"/>
      <c r="G780" s="1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4"/>
      <c r="C781" s="1"/>
      <c r="D781" s="3"/>
      <c r="E781" s="3"/>
      <c r="F781" s="1"/>
      <c r="G781" s="1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4"/>
      <c r="C782" s="1"/>
      <c r="D782" s="3"/>
      <c r="E782" s="3"/>
      <c r="F782" s="1"/>
      <c r="G782" s="1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4"/>
      <c r="C783" s="1"/>
      <c r="D783" s="3"/>
      <c r="E783" s="3"/>
      <c r="F783" s="1"/>
      <c r="G783" s="1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4"/>
      <c r="C784" s="1"/>
      <c r="D784" s="3"/>
      <c r="E784" s="3"/>
      <c r="F784" s="1"/>
      <c r="G784" s="1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4"/>
      <c r="C785" s="1"/>
      <c r="D785" s="3"/>
      <c r="E785" s="3"/>
      <c r="F785" s="1"/>
      <c r="G785" s="1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4"/>
      <c r="C786" s="1"/>
      <c r="D786" s="3"/>
      <c r="E786" s="3"/>
      <c r="F786" s="1"/>
      <c r="G786" s="1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4"/>
      <c r="C787" s="1"/>
      <c r="D787" s="3"/>
      <c r="E787" s="3"/>
      <c r="F787" s="1"/>
      <c r="G787" s="1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4"/>
      <c r="C788" s="1"/>
      <c r="D788" s="3"/>
      <c r="E788" s="3"/>
      <c r="F788" s="1"/>
      <c r="G788" s="1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4"/>
      <c r="C789" s="1"/>
      <c r="D789" s="3"/>
      <c r="E789" s="3"/>
      <c r="F789" s="1"/>
      <c r="G789" s="1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4"/>
      <c r="C790" s="1"/>
      <c r="D790" s="3"/>
      <c r="E790" s="3"/>
      <c r="F790" s="1"/>
      <c r="G790" s="1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4"/>
      <c r="C791" s="1"/>
      <c r="D791" s="3"/>
      <c r="E791" s="3"/>
      <c r="F791" s="1"/>
      <c r="G791" s="1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4"/>
      <c r="C792" s="1"/>
      <c r="D792" s="3"/>
      <c r="E792" s="3"/>
      <c r="F792" s="1"/>
      <c r="G792" s="1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4"/>
      <c r="C793" s="1"/>
      <c r="D793" s="3"/>
      <c r="E793" s="3"/>
      <c r="F793" s="1"/>
      <c r="G793" s="1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4"/>
      <c r="C794" s="1"/>
      <c r="D794" s="3"/>
      <c r="E794" s="3"/>
      <c r="F794" s="1"/>
      <c r="G794" s="1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4"/>
      <c r="C795" s="1"/>
      <c r="D795" s="3"/>
      <c r="E795" s="3"/>
      <c r="F795" s="1"/>
      <c r="G795" s="1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4"/>
      <c r="C796" s="1"/>
      <c r="D796" s="3"/>
      <c r="E796" s="3"/>
      <c r="F796" s="1"/>
      <c r="G796" s="1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4"/>
      <c r="C797" s="1"/>
      <c r="D797" s="3"/>
      <c r="E797" s="3"/>
      <c r="F797" s="1"/>
      <c r="G797" s="1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4"/>
      <c r="C798" s="1"/>
      <c r="D798" s="3"/>
      <c r="E798" s="3"/>
      <c r="F798" s="1"/>
      <c r="G798" s="1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4"/>
      <c r="C799" s="1"/>
      <c r="D799" s="3"/>
      <c r="E799" s="3"/>
      <c r="F799" s="1"/>
      <c r="G799" s="1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4"/>
      <c r="C800" s="1"/>
      <c r="D800" s="3"/>
      <c r="E800" s="3"/>
      <c r="F800" s="1"/>
      <c r="G800" s="1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4"/>
      <c r="C801" s="1"/>
      <c r="D801" s="3"/>
      <c r="E801" s="3"/>
      <c r="F801" s="1"/>
      <c r="G801" s="1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4"/>
      <c r="C802" s="1"/>
      <c r="D802" s="3"/>
      <c r="E802" s="3"/>
      <c r="F802" s="1"/>
      <c r="G802" s="1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4"/>
      <c r="C803" s="1"/>
      <c r="D803" s="3"/>
      <c r="E803" s="3"/>
      <c r="F803" s="1"/>
      <c r="G803" s="1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4"/>
      <c r="C804" s="1"/>
      <c r="D804" s="3"/>
      <c r="E804" s="3"/>
      <c r="F804" s="1"/>
      <c r="G804" s="1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4"/>
      <c r="C805" s="1"/>
      <c r="D805" s="3"/>
      <c r="E805" s="3"/>
      <c r="F805" s="1"/>
      <c r="G805" s="1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4"/>
      <c r="C806" s="1"/>
      <c r="D806" s="3"/>
      <c r="E806" s="3"/>
      <c r="F806" s="1"/>
      <c r="G806" s="1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4"/>
      <c r="C807" s="1"/>
      <c r="D807" s="3"/>
      <c r="E807" s="3"/>
      <c r="F807" s="1"/>
      <c r="G807" s="1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4"/>
      <c r="C808" s="1"/>
      <c r="D808" s="3"/>
      <c r="E808" s="3"/>
      <c r="F808" s="1"/>
      <c r="G808" s="1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4"/>
      <c r="C809" s="1"/>
      <c r="D809" s="3"/>
      <c r="E809" s="3"/>
      <c r="F809" s="1"/>
      <c r="G809" s="1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4"/>
      <c r="C810" s="1"/>
      <c r="D810" s="3"/>
      <c r="E810" s="3"/>
      <c r="F810" s="1"/>
      <c r="G810" s="1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4"/>
      <c r="C811" s="1"/>
      <c r="D811" s="3"/>
      <c r="E811" s="3"/>
      <c r="F811" s="1"/>
      <c r="G811" s="1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4"/>
      <c r="C812" s="1"/>
      <c r="D812" s="3"/>
      <c r="E812" s="3"/>
      <c r="F812" s="1"/>
      <c r="G812" s="1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4"/>
      <c r="C813" s="1"/>
      <c r="D813" s="3"/>
      <c r="E813" s="3"/>
      <c r="F813" s="1"/>
      <c r="G813" s="1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4"/>
      <c r="C814" s="1"/>
      <c r="D814" s="3"/>
      <c r="E814" s="3"/>
      <c r="F814" s="1"/>
      <c r="G814" s="1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4"/>
      <c r="C815" s="1"/>
      <c r="D815" s="3"/>
      <c r="E815" s="3"/>
      <c r="F815" s="1"/>
      <c r="G815" s="1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4"/>
      <c r="C816" s="1"/>
      <c r="D816" s="3"/>
      <c r="E816" s="3"/>
      <c r="F816" s="1"/>
      <c r="G816" s="1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4"/>
      <c r="C817" s="1"/>
      <c r="D817" s="3"/>
      <c r="E817" s="3"/>
      <c r="F817" s="1"/>
      <c r="G817" s="1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4"/>
      <c r="C818" s="1"/>
      <c r="D818" s="3"/>
      <c r="E818" s="3"/>
      <c r="F818" s="1"/>
      <c r="G818" s="1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4"/>
      <c r="C819" s="1"/>
      <c r="D819" s="3"/>
      <c r="E819" s="3"/>
      <c r="F819" s="1"/>
      <c r="G819" s="1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4"/>
      <c r="C820" s="1"/>
      <c r="D820" s="3"/>
      <c r="E820" s="3"/>
      <c r="F820" s="1"/>
      <c r="G820" s="1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4"/>
      <c r="C821" s="1"/>
      <c r="D821" s="3"/>
      <c r="E821" s="3"/>
      <c r="F821" s="1"/>
      <c r="G821" s="1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4"/>
      <c r="C822" s="1"/>
      <c r="D822" s="3"/>
      <c r="E822" s="3"/>
      <c r="F822" s="1"/>
      <c r="G822" s="1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4"/>
      <c r="C823" s="1"/>
      <c r="D823" s="3"/>
      <c r="E823" s="3"/>
      <c r="F823" s="1"/>
      <c r="G823" s="1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4"/>
      <c r="C824" s="1"/>
      <c r="D824" s="3"/>
      <c r="E824" s="3"/>
      <c r="F824" s="1"/>
      <c r="G824" s="1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4"/>
      <c r="C825" s="1"/>
      <c r="D825" s="3"/>
      <c r="E825" s="3"/>
      <c r="F825" s="1"/>
      <c r="G825" s="1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4"/>
      <c r="C826" s="1"/>
      <c r="D826" s="3"/>
      <c r="E826" s="3"/>
      <c r="F826" s="1"/>
      <c r="G826" s="1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4"/>
      <c r="C827" s="1"/>
      <c r="D827" s="3"/>
      <c r="E827" s="3"/>
      <c r="F827" s="1"/>
      <c r="G827" s="1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4"/>
      <c r="C828" s="1"/>
      <c r="D828" s="3"/>
      <c r="E828" s="3"/>
      <c r="F828" s="1"/>
      <c r="G828" s="1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4"/>
      <c r="C829" s="1"/>
      <c r="D829" s="3"/>
      <c r="E829" s="3"/>
      <c r="F829" s="1"/>
      <c r="G829" s="1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4"/>
      <c r="C830" s="1"/>
      <c r="D830" s="3"/>
      <c r="E830" s="3"/>
      <c r="F830" s="1"/>
      <c r="G830" s="1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4"/>
      <c r="C831" s="1"/>
      <c r="D831" s="3"/>
      <c r="E831" s="3"/>
      <c r="F831" s="1"/>
      <c r="G831" s="1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4"/>
      <c r="C832" s="1"/>
      <c r="D832" s="3"/>
      <c r="E832" s="3"/>
      <c r="F832" s="1"/>
      <c r="G832" s="1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4"/>
      <c r="C833" s="1"/>
      <c r="D833" s="3"/>
      <c r="E833" s="3"/>
      <c r="F833" s="1"/>
      <c r="G833" s="1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4"/>
      <c r="C834" s="1"/>
      <c r="D834" s="3"/>
      <c r="E834" s="3"/>
      <c r="F834" s="1"/>
      <c r="G834" s="1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4"/>
      <c r="C835" s="1"/>
      <c r="D835" s="3"/>
      <c r="E835" s="3"/>
      <c r="F835" s="1"/>
      <c r="G835" s="1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4"/>
      <c r="C836" s="1"/>
      <c r="D836" s="3"/>
      <c r="E836" s="3"/>
      <c r="F836" s="1"/>
      <c r="G836" s="1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4"/>
      <c r="C837" s="1"/>
      <c r="D837" s="3"/>
      <c r="E837" s="3"/>
      <c r="F837" s="1"/>
      <c r="G837" s="1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4"/>
      <c r="C838" s="1"/>
      <c r="D838" s="3"/>
      <c r="E838" s="3"/>
      <c r="F838" s="1"/>
      <c r="G838" s="1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4"/>
      <c r="C839" s="1"/>
      <c r="D839" s="3"/>
      <c r="E839" s="3"/>
      <c r="F839" s="1"/>
      <c r="G839" s="1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4"/>
      <c r="C840" s="1"/>
      <c r="D840" s="3"/>
      <c r="E840" s="3"/>
      <c r="F840" s="1"/>
      <c r="G840" s="1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4"/>
      <c r="C841" s="1"/>
      <c r="D841" s="3"/>
      <c r="E841" s="3"/>
      <c r="F841" s="1"/>
      <c r="G841" s="1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4"/>
      <c r="C842" s="1"/>
      <c r="D842" s="3"/>
      <c r="E842" s="3"/>
      <c r="F842" s="1"/>
      <c r="G842" s="1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4"/>
      <c r="C843" s="1"/>
      <c r="D843" s="3"/>
      <c r="E843" s="3"/>
      <c r="F843" s="1"/>
      <c r="G843" s="1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4"/>
      <c r="C844" s="1"/>
      <c r="D844" s="3"/>
      <c r="E844" s="3"/>
      <c r="F844" s="1"/>
      <c r="G844" s="1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4"/>
      <c r="C845" s="1"/>
      <c r="D845" s="3"/>
      <c r="E845" s="3"/>
      <c r="F845" s="1"/>
      <c r="G845" s="1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4"/>
      <c r="C846" s="1"/>
      <c r="D846" s="3"/>
      <c r="E846" s="3"/>
      <c r="F846" s="1"/>
      <c r="G846" s="1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4"/>
      <c r="C847" s="1"/>
      <c r="D847" s="3"/>
      <c r="E847" s="3"/>
      <c r="F847" s="1"/>
      <c r="G847" s="1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4"/>
      <c r="C848" s="1"/>
      <c r="D848" s="3"/>
      <c r="E848" s="3"/>
      <c r="F848" s="1"/>
      <c r="G848" s="1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4"/>
      <c r="C849" s="1"/>
      <c r="D849" s="3"/>
      <c r="E849" s="3"/>
      <c r="F849" s="1"/>
      <c r="G849" s="1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4"/>
      <c r="C850" s="1"/>
      <c r="D850" s="3"/>
      <c r="E850" s="3"/>
      <c r="F850" s="1"/>
      <c r="G850" s="1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4"/>
      <c r="C851" s="1"/>
      <c r="D851" s="3"/>
      <c r="E851" s="3"/>
      <c r="F851" s="1"/>
      <c r="G851" s="1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4"/>
      <c r="C852" s="1"/>
      <c r="D852" s="3"/>
      <c r="E852" s="3"/>
      <c r="F852" s="1"/>
      <c r="G852" s="1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4"/>
      <c r="C853" s="1"/>
      <c r="D853" s="3"/>
      <c r="E853" s="3"/>
      <c r="F853" s="1"/>
      <c r="G853" s="1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4"/>
      <c r="C854" s="1"/>
      <c r="D854" s="3"/>
      <c r="E854" s="3"/>
      <c r="F854" s="1"/>
      <c r="G854" s="1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4"/>
      <c r="C855" s="1"/>
      <c r="D855" s="3"/>
      <c r="E855" s="3"/>
      <c r="F855" s="1"/>
      <c r="G855" s="1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4"/>
      <c r="C856" s="1"/>
      <c r="D856" s="3"/>
      <c r="E856" s="3"/>
      <c r="F856" s="1"/>
      <c r="G856" s="1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4"/>
      <c r="C857" s="1"/>
      <c r="D857" s="3"/>
      <c r="E857" s="3"/>
      <c r="F857" s="1"/>
      <c r="G857" s="1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4"/>
      <c r="C858" s="1"/>
      <c r="D858" s="3"/>
      <c r="E858" s="3"/>
      <c r="F858" s="1"/>
      <c r="G858" s="1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4"/>
      <c r="C859" s="1"/>
      <c r="D859" s="3"/>
      <c r="E859" s="3"/>
      <c r="F859" s="1"/>
      <c r="G859" s="1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4"/>
      <c r="C860" s="1"/>
      <c r="D860" s="3"/>
      <c r="E860" s="3"/>
      <c r="F860" s="1"/>
      <c r="G860" s="1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4"/>
      <c r="C861" s="1"/>
      <c r="D861" s="3"/>
      <c r="E861" s="3"/>
      <c r="F861" s="1"/>
      <c r="G861" s="1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4"/>
      <c r="C862" s="1"/>
      <c r="D862" s="3"/>
      <c r="E862" s="3"/>
      <c r="F862" s="1"/>
      <c r="G862" s="1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4"/>
      <c r="C863" s="1"/>
      <c r="D863" s="3"/>
      <c r="E863" s="3"/>
      <c r="F863" s="1"/>
      <c r="G863" s="1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4"/>
      <c r="C864" s="1"/>
      <c r="D864" s="3"/>
      <c r="E864" s="3"/>
      <c r="F864" s="1"/>
      <c r="G864" s="1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4"/>
      <c r="C865" s="1"/>
      <c r="D865" s="3"/>
      <c r="E865" s="3"/>
      <c r="F865" s="1"/>
      <c r="G865" s="1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4"/>
      <c r="C866" s="1"/>
      <c r="D866" s="3"/>
      <c r="E866" s="3"/>
      <c r="F866" s="1"/>
      <c r="G866" s="1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4"/>
      <c r="C867" s="1"/>
      <c r="D867" s="3"/>
      <c r="E867" s="3"/>
      <c r="F867" s="1"/>
      <c r="G867" s="1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4"/>
      <c r="C868" s="1"/>
      <c r="D868" s="3"/>
      <c r="E868" s="3"/>
      <c r="F868" s="1"/>
      <c r="G868" s="1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4"/>
      <c r="C869" s="1"/>
      <c r="D869" s="3"/>
      <c r="E869" s="3"/>
      <c r="F869" s="1"/>
      <c r="G869" s="1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4"/>
      <c r="C870" s="1"/>
      <c r="D870" s="3"/>
      <c r="E870" s="3"/>
      <c r="F870" s="1"/>
      <c r="G870" s="1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4"/>
      <c r="C871" s="1"/>
      <c r="D871" s="3"/>
      <c r="E871" s="3"/>
      <c r="F871" s="1"/>
      <c r="G871" s="1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4"/>
      <c r="C872" s="1"/>
      <c r="D872" s="3"/>
      <c r="E872" s="3"/>
      <c r="F872" s="1"/>
      <c r="G872" s="1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4"/>
      <c r="C873" s="1"/>
      <c r="D873" s="3"/>
      <c r="E873" s="3"/>
      <c r="F873" s="1"/>
      <c r="G873" s="1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4"/>
      <c r="C874" s="1"/>
      <c r="D874" s="3"/>
      <c r="E874" s="3"/>
      <c r="F874" s="1"/>
      <c r="G874" s="1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4"/>
      <c r="C875" s="1"/>
      <c r="D875" s="3"/>
      <c r="E875" s="3"/>
      <c r="F875" s="1"/>
      <c r="G875" s="1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4"/>
      <c r="C876" s="1"/>
      <c r="D876" s="3"/>
      <c r="E876" s="3"/>
      <c r="F876" s="1"/>
      <c r="G876" s="1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4"/>
      <c r="C877" s="1"/>
      <c r="D877" s="3"/>
      <c r="E877" s="3"/>
      <c r="F877" s="1"/>
      <c r="G877" s="1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4"/>
      <c r="C878" s="1"/>
      <c r="D878" s="3"/>
      <c r="E878" s="3"/>
      <c r="F878" s="1"/>
      <c r="G878" s="1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4"/>
      <c r="C879" s="1"/>
      <c r="D879" s="3"/>
      <c r="E879" s="3"/>
      <c r="F879" s="1"/>
      <c r="G879" s="1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4"/>
      <c r="C880" s="1"/>
      <c r="D880" s="3"/>
      <c r="E880" s="3"/>
      <c r="F880" s="1"/>
      <c r="G880" s="1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4"/>
      <c r="C881" s="1"/>
      <c r="D881" s="3"/>
      <c r="E881" s="3"/>
      <c r="F881" s="1"/>
      <c r="G881" s="1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4"/>
      <c r="C882" s="1"/>
      <c r="D882" s="3"/>
      <c r="E882" s="3"/>
      <c r="F882" s="1"/>
      <c r="G882" s="1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4"/>
      <c r="C883" s="1"/>
      <c r="D883" s="3"/>
      <c r="E883" s="3"/>
      <c r="F883" s="1"/>
      <c r="G883" s="1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4"/>
      <c r="C884" s="1"/>
      <c r="D884" s="3"/>
      <c r="E884" s="3"/>
      <c r="F884" s="1"/>
      <c r="G884" s="1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4"/>
      <c r="C885" s="1"/>
      <c r="D885" s="3"/>
      <c r="E885" s="3"/>
      <c r="F885" s="1"/>
      <c r="G885" s="1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4"/>
      <c r="C886" s="1"/>
      <c r="D886" s="3"/>
      <c r="E886" s="3"/>
      <c r="F886" s="1"/>
      <c r="G886" s="1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4"/>
      <c r="C887" s="1"/>
      <c r="D887" s="3"/>
      <c r="E887" s="3"/>
      <c r="F887" s="1"/>
      <c r="G887" s="1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4"/>
      <c r="C888" s="1"/>
      <c r="D888" s="3"/>
      <c r="E888" s="3"/>
      <c r="F888" s="1"/>
      <c r="G888" s="1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4"/>
      <c r="C889" s="1"/>
      <c r="D889" s="3"/>
      <c r="E889" s="3"/>
      <c r="F889" s="1"/>
      <c r="G889" s="1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4"/>
      <c r="C890" s="1"/>
      <c r="D890" s="3"/>
      <c r="E890" s="3"/>
      <c r="F890" s="1"/>
      <c r="G890" s="1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4"/>
      <c r="C891" s="1"/>
      <c r="D891" s="3"/>
      <c r="E891" s="3"/>
      <c r="F891" s="1"/>
      <c r="G891" s="1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4"/>
      <c r="C892" s="1"/>
      <c r="D892" s="3"/>
      <c r="E892" s="3"/>
      <c r="F892" s="1"/>
      <c r="G892" s="1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4"/>
      <c r="C893" s="1"/>
      <c r="D893" s="3"/>
      <c r="E893" s="3"/>
      <c r="F893" s="1"/>
      <c r="G893" s="1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4"/>
      <c r="C894" s="1"/>
      <c r="D894" s="3"/>
      <c r="E894" s="3"/>
      <c r="F894" s="1"/>
      <c r="G894" s="1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4"/>
      <c r="C895" s="1"/>
      <c r="D895" s="3"/>
      <c r="E895" s="3"/>
      <c r="F895" s="1"/>
      <c r="G895" s="1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4"/>
      <c r="C896" s="1"/>
      <c r="D896" s="3"/>
      <c r="E896" s="3"/>
      <c r="F896" s="1"/>
      <c r="G896" s="1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4"/>
      <c r="C897" s="1"/>
      <c r="D897" s="3"/>
      <c r="E897" s="3"/>
      <c r="F897" s="1"/>
      <c r="G897" s="1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4"/>
      <c r="C898" s="1"/>
      <c r="D898" s="3"/>
      <c r="E898" s="3"/>
      <c r="F898" s="1"/>
      <c r="G898" s="1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4"/>
      <c r="C899" s="1"/>
      <c r="D899" s="3"/>
      <c r="E899" s="3"/>
      <c r="F899" s="1"/>
      <c r="G899" s="1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4"/>
      <c r="C900" s="1"/>
      <c r="D900" s="3"/>
      <c r="E900" s="3"/>
      <c r="F900" s="1"/>
      <c r="G900" s="1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4"/>
      <c r="C901" s="1"/>
      <c r="D901" s="3"/>
      <c r="E901" s="3"/>
      <c r="F901" s="1"/>
      <c r="G901" s="1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4"/>
      <c r="C902" s="1"/>
      <c r="D902" s="3"/>
      <c r="E902" s="3"/>
      <c r="F902" s="1"/>
      <c r="G902" s="1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4"/>
      <c r="C903" s="1"/>
      <c r="D903" s="3"/>
      <c r="E903" s="3"/>
      <c r="F903" s="1"/>
      <c r="G903" s="1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4"/>
      <c r="C904" s="1"/>
      <c r="D904" s="3"/>
      <c r="E904" s="3"/>
      <c r="F904" s="1"/>
      <c r="G904" s="1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4"/>
      <c r="C905" s="1"/>
      <c r="D905" s="3"/>
      <c r="E905" s="3"/>
      <c r="F905" s="1"/>
      <c r="G905" s="1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4"/>
      <c r="C906" s="1"/>
      <c r="D906" s="3"/>
      <c r="E906" s="3"/>
      <c r="F906" s="1"/>
      <c r="G906" s="1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4"/>
      <c r="C907" s="1"/>
      <c r="D907" s="3"/>
      <c r="E907" s="3"/>
      <c r="F907" s="1"/>
      <c r="G907" s="1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4"/>
      <c r="C908" s="1"/>
      <c r="D908" s="3"/>
      <c r="E908" s="3"/>
      <c r="F908" s="1"/>
      <c r="G908" s="1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4"/>
      <c r="C909" s="1"/>
      <c r="D909" s="3"/>
      <c r="E909" s="3"/>
      <c r="F909" s="1"/>
      <c r="G909" s="1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4"/>
      <c r="C910" s="1"/>
      <c r="D910" s="3"/>
      <c r="E910" s="3"/>
      <c r="F910" s="1"/>
      <c r="G910" s="1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4"/>
      <c r="C911" s="1"/>
      <c r="D911" s="3"/>
      <c r="E911" s="3"/>
      <c r="F911" s="1"/>
      <c r="G911" s="1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4"/>
      <c r="C912" s="1"/>
      <c r="D912" s="3"/>
      <c r="E912" s="3"/>
      <c r="F912" s="1"/>
      <c r="G912" s="1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4"/>
      <c r="C913" s="1"/>
      <c r="D913" s="3"/>
      <c r="E913" s="3"/>
      <c r="F913" s="1"/>
      <c r="G913" s="1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4"/>
      <c r="C914" s="1"/>
      <c r="D914" s="3"/>
      <c r="E914" s="3"/>
      <c r="F914" s="1"/>
      <c r="G914" s="1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4"/>
      <c r="C915" s="1"/>
      <c r="D915" s="3"/>
      <c r="E915" s="3"/>
      <c r="F915" s="1"/>
      <c r="G915" s="1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4"/>
      <c r="C916" s="1"/>
      <c r="D916" s="3"/>
      <c r="E916" s="3"/>
      <c r="F916" s="1"/>
      <c r="G916" s="1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4"/>
      <c r="C917" s="1"/>
      <c r="D917" s="3"/>
      <c r="E917" s="3"/>
      <c r="F917" s="1"/>
      <c r="G917" s="1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4"/>
      <c r="C918" s="1"/>
      <c r="D918" s="3"/>
      <c r="E918" s="3"/>
      <c r="F918" s="1"/>
      <c r="G918" s="1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4"/>
      <c r="C919" s="1"/>
      <c r="D919" s="3"/>
      <c r="E919" s="3"/>
      <c r="F919" s="1"/>
      <c r="G919" s="1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4"/>
      <c r="C920" s="1"/>
      <c r="D920" s="3"/>
      <c r="E920" s="3"/>
      <c r="F920" s="1"/>
      <c r="G920" s="1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4"/>
      <c r="C921" s="1"/>
      <c r="D921" s="3"/>
      <c r="E921" s="3"/>
      <c r="F921" s="1"/>
      <c r="G921" s="1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4"/>
      <c r="C922" s="1"/>
      <c r="D922" s="3"/>
      <c r="E922" s="3"/>
      <c r="F922" s="1"/>
      <c r="G922" s="1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4"/>
      <c r="C923" s="1"/>
      <c r="D923" s="3"/>
      <c r="E923" s="3"/>
      <c r="F923" s="1"/>
      <c r="G923" s="1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4"/>
      <c r="C924" s="1"/>
      <c r="D924" s="3"/>
      <c r="E924" s="3"/>
      <c r="F924" s="1"/>
      <c r="G924" s="1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4"/>
      <c r="C925" s="1"/>
      <c r="D925" s="3"/>
      <c r="E925" s="3"/>
      <c r="F925" s="1"/>
      <c r="G925" s="1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4"/>
      <c r="C926" s="1"/>
      <c r="D926" s="3"/>
      <c r="E926" s="3"/>
      <c r="F926" s="1"/>
      <c r="G926" s="1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4"/>
      <c r="C927" s="1"/>
      <c r="D927" s="3"/>
      <c r="E927" s="3"/>
      <c r="F927" s="1"/>
      <c r="G927" s="1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4"/>
      <c r="C928" s="1"/>
      <c r="D928" s="3"/>
      <c r="E928" s="3"/>
      <c r="F928" s="1"/>
      <c r="G928" s="1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4"/>
      <c r="C929" s="1"/>
      <c r="D929" s="3"/>
      <c r="E929" s="3"/>
      <c r="F929" s="1"/>
      <c r="G929" s="1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4"/>
      <c r="C930" s="1"/>
      <c r="D930" s="3"/>
      <c r="E930" s="3"/>
      <c r="F930" s="1"/>
      <c r="G930" s="1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4"/>
      <c r="C931" s="1"/>
      <c r="D931" s="3"/>
      <c r="E931" s="3"/>
      <c r="F931" s="1"/>
      <c r="G931" s="1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4"/>
      <c r="C932" s="1"/>
      <c r="D932" s="3"/>
      <c r="E932" s="3"/>
      <c r="F932" s="1"/>
      <c r="G932" s="1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4"/>
      <c r="C933" s="1"/>
      <c r="D933" s="3"/>
      <c r="E933" s="3"/>
      <c r="F933" s="1"/>
      <c r="G933" s="1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4"/>
      <c r="C934" s="1"/>
      <c r="D934" s="3"/>
      <c r="E934" s="3"/>
      <c r="F934" s="1"/>
      <c r="G934" s="1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4"/>
      <c r="C935" s="1"/>
      <c r="D935" s="3"/>
      <c r="E935" s="3"/>
      <c r="F935" s="1"/>
      <c r="G935" s="1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4"/>
      <c r="C936" s="1"/>
      <c r="D936" s="3"/>
      <c r="E936" s="3"/>
      <c r="F936" s="1"/>
      <c r="G936" s="1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4"/>
      <c r="C937" s="1"/>
      <c r="D937" s="3"/>
      <c r="E937" s="3"/>
      <c r="F937" s="1"/>
      <c r="G937" s="1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4"/>
      <c r="C938" s="1"/>
      <c r="D938" s="3"/>
      <c r="E938" s="3"/>
      <c r="F938" s="1"/>
      <c r="G938" s="1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4"/>
      <c r="C939" s="1"/>
      <c r="D939" s="3"/>
      <c r="E939" s="3"/>
      <c r="F939" s="1"/>
      <c r="G939" s="1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4"/>
      <c r="C940" s="1"/>
      <c r="D940" s="3"/>
      <c r="E940" s="3"/>
      <c r="F940" s="1"/>
      <c r="G940" s="1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4"/>
      <c r="C941" s="1"/>
      <c r="D941" s="3"/>
      <c r="E941" s="3"/>
      <c r="F941" s="1"/>
      <c r="G941" s="1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4"/>
      <c r="C942" s="1"/>
      <c r="D942" s="3"/>
      <c r="E942" s="3"/>
      <c r="F942" s="1"/>
      <c r="G942" s="1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4"/>
      <c r="C943" s="1"/>
      <c r="D943" s="3"/>
      <c r="E943" s="3"/>
      <c r="F943" s="1"/>
      <c r="G943" s="1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4"/>
      <c r="C944" s="1"/>
      <c r="D944" s="3"/>
      <c r="E944" s="3"/>
      <c r="F944" s="1"/>
      <c r="G944" s="1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4"/>
      <c r="C945" s="1"/>
      <c r="D945" s="3"/>
      <c r="E945" s="3"/>
      <c r="F945" s="1"/>
      <c r="G945" s="1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4"/>
      <c r="C946" s="1"/>
      <c r="D946" s="3"/>
      <c r="E946" s="3"/>
      <c r="F946" s="1"/>
      <c r="G946" s="1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4"/>
      <c r="C947" s="1"/>
      <c r="D947" s="3"/>
      <c r="E947" s="3"/>
      <c r="F947" s="1"/>
      <c r="G947" s="1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4"/>
      <c r="C948" s="1"/>
      <c r="D948" s="3"/>
      <c r="E948" s="3"/>
      <c r="F948" s="1"/>
      <c r="G948" s="1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4"/>
      <c r="C949" s="1"/>
      <c r="D949" s="3"/>
      <c r="E949" s="3"/>
      <c r="F949" s="1"/>
      <c r="G949" s="1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4"/>
      <c r="C950" s="1"/>
      <c r="D950" s="3"/>
      <c r="E950" s="3"/>
      <c r="F950" s="1"/>
      <c r="G950" s="1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4"/>
      <c r="C951" s="1"/>
      <c r="D951" s="3"/>
      <c r="E951" s="3"/>
      <c r="F951" s="1"/>
      <c r="G951" s="1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4"/>
      <c r="C952" s="1"/>
      <c r="D952" s="3"/>
      <c r="E952" s="3"/>
      <c r="F952" s="1"/>
      <c r="G952" s="1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4"/>
      <c r="C953" s="1"/>
      <c r="D953" s="3"/>
      <c r="E953" s="3"/>
      <c r="F953" s="1"/>
      <c r="G953" s="1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4"/>
      <c r="C954" s="1"/>
      <c r="D954" s="3"/>
      <c r="E954" s="3"/>
      <c r="F954" s="1"/>
      <c r="G954" s="1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4"/>
      <c r="C955" s="1"/>
      <c r="D955" s="3"/>
      <c r="E955" s="3"/>
      <c r="F955" s="1"/>
      <c r="G955" s="1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4"/>
      <c r="C956" s="1"/>
      <c r="D956" s="3"/>
      <c r="E956" s="3"/>
      <c r="F956" s="1"/>
      <c r="G956" s="1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4"/>
      <c r="C957" s="1"/>
      <c r="D957" s="3"/>
      <c r="E957" s="3"/>
      <c r="F957" s="1"/>
      <c r="G957" s="1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4"/>
      <c r="C958" s="1"/>
      <c r="D958" s="3"/>
      <c r="E958" s="3"/>
      <c r="F958" s="1"/>
      <c r="G958" s="1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4"/>
      <c r="C959" s="1"/>
      <c r="D959" s="3"/>
      <c r="E959" s="3"/>
      <c r="F959" s="1"/>
      <c r="G959" s="1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4"/>
      <c r="C960" s="1"/>
      <c r="D960" s="3"/>
      <c r="E960" s="3"/>
      <c r="F960" s="1"/>
      <c r="G960" s="1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4"/>
      <c r="C961" s="1"/>
      <c r="D961" s="3"/>
      <c r="E961" s="3"/>
      <c r="F961" s="1"/>
      <c r="G961" s="1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4"/>
      <c r="C962" s="1"/>
      <c r="D962" s="3"/>
      <c r="E962" s="3"/>
      <c r="F962" s="1"/>
      <c r="G962" s="1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4"/>
      <c r="C963" s="1"/>
      <c r="D963" s="3"/>
      <c r="E963" s="3"/>
      <c r="F963" s="1"/>
      <c r="G963" s="1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4"/>
      <c r="C964" s="1"/>
      <c r="D964" s="3"/>
      <c r="E964" s="3"/>
      <c r="F964" s="1"/>
      <c r="G964" s="1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4"/>
      <c r="C965" s="1"/>
      <c r="D965" s="3"/>
      <c r="E965" s="3"/>
      <c r="F965" s="1"/>
      <c r="G965" s="1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4"/>
      <c r="C966" s="1"/>
      <c r="D966" s="3"/>
      <c r="E966" s="3"/>
      <c r="F966" s="1"/>
      <c r="G966" s="1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4"/>
      <c r="C967" s="1"/>
      <c r="D967" s="3"/>
      <c r="E967" s="3"/>
      <c r="F967" s="1"/>
      <c r="G967" s="1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4"/>
      <c r="C968" s="1"/>
      <c r="D968" s="3"/>
      <c r="E968" s="3"/>
      <c r="F968" s="1"/>
      <c r="G968" s="1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4"/>
      <c r="C969" s="1"/>
      <c r="D969" s="3"/>
      <c r="E969" s="3"/>
      <c r="F969" s="1"/>
      <c r="G969" s="1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4"/>
      <c r="C970" s="1"/>
      <c r="D970" s="3"/>
      <c r="E970" s="3"/>
      <c r="F970" s="1"/>
      <c r="G970" s="1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4"/>
      <c r="C971" s="1"/>
      <c r="D971" s="3"/>
      <c r="E971" s="3"/>
      <c r="F971" s="1"/>
      <c r="G971" s="1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4"/>
      <c r="C972" s="1"/>
      <c r="D972" s="3"/>
      <c r="E972" s="3"/>
      <c r="F972" s="1"/>
      <c r="G972" s="1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4"/>
      <c r="C973" s="1"/>
      <c r="D973" s="3"/>
      <c r="E973" s="3"/>
      <c r="F973" s="1"/>
      <c r="G973" s="1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4"/>
      <c r="C974" s="1"/>
      <c r="D974" s="3"/>
      <c r="E974" s="3"/>
      <c r="F974" s="1"/>
      <c r="G974" s="1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4"/>
      <c r="C975" s="1"/>
      <c r="D975" s="3"/>
      <c r="E975" s="3"/>
      <c r="F975" s="1"/>
      <c r="G975" s="1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4"/>
      <c r="C976" s="1"/>
      <c r="D976" s="3"/>
      <c r="E976" s="3"/>
      <c r="F976" s="1"/>
      <c r="G976" s="1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4"/>
      <c r="C977" s="1"/>
      <c r="D977" s="3"/>
      <c r="E977" s="3"/>
      <c r="F977" s="1"/>
      <c r="G977" s="1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4"/>
      <c r="C978" s="1"/>
      <c r="D978" s="3"/>
      <c r="E978" s="3"/>
      <c r="F978" s="1"/>
      <c r="G978" s="1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4"/>
      <c r="C979" s="1"/>
      <c r="D979" s="3"/>
      <c r="E979" s="3"/>
      <c r="F979" s="1"/>
      <c r="G979" s="1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4"/>
      <c r="C980" s="1"/>
      <c r="D980" s="3"/>
      <c r="E980" s="3"/>
      <c r="F980" s="1"/>
      <c r="G980" s="1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4"/>
      <c r="C981" s="1"/>
      <c r="D981" s="3"/>
      <c r="E981" s="3"/>
      <c r="F981" s="1"/>
      <c r="G981" s="1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4"/>
      <c r="C982" s="1"/>
      <c r="D982" s="3"/>
      <c r="E982" s="3"/>
      <c r="F982" s="1"/>
      <c r="G982" s="1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4"/>
      <c r="C983" s="1"/>
      <c r="D983" s="3"/>
      <c r="E983" s="3"/>
      <c r="F983" s="1"/>
      <c r="G983" s="1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4"/>
      <c r="C984" s="1"/>
      <c r="D984" s="3"/>
      <c r="E984" s="3"/>
      <c r="F984" s="1"/>
      <c r="G984" s="1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4"/>
      <c r="C985" s="1"/>
      <c r="D985" s="3"/>
      <c r="E985" s="3"/>
      <c r="F985" s="1"/>
      <c r="G985" s="1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4"/>
      <c r="C986" s="1"/>
      <c r="D986" s="3"/>
      <c r="E986" s="3"/>
      <c r="F986" s="1"/>
      <c r="G986" s="1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4"/>
      <c r="C987" s="1"/>
      <c r="D987" s="3"/>
      <c r="E987" s="3"/>
      <c r="F987" s="1"/>
      <c r="G987" s="1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4"/>
      <c r="C988" s="1"/>
      <c r="D988" s="3"/>
      <c r="E988" s="3"/>
      <c r="F988" s="1"/>
      <c r="G988" s="1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4"/>
      <c r="C989" s="1"/>
      <c r="D989" s="3"/>
      <c r="E989" s="3"/>
      <c r="F989" s="1"/>
      <c r="G989" s="1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4"/>
      <c r="C990" s="1"/>
      <c r="D990" s="3"/>
      <c r="E990" s="3"/>
      <c r="F990" s="1"/>
      <c r="G990" s="1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4"/>
      <c r="C991" s="1"/>
      <c r="D991" s="3"/>
      <c r="E991" s="3"/>
      <c r="F991" s="1"/>
      <c r="G991" s="1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4"/>
      <c r="C992" s="1"/>
      <c r="D992" s="3"/>
      <c r="E992" s="3"/>
      <c r="F992" s="1"/>
      <c r="G992" s="1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4"/>
      <c r="C993" s="1"/>
      <c r="D993" s="3"/>
      <c r="E993" s="3"/>
      <c r="F993" s="1"/>
      <c r="G993" s="1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4"/>
      <c r="C994" s="1"/>
      <c r="D994" s="3"/>
      <c r="E994" s="3"/>
      <c r="F994" s="1"/>
      <c r="G994" s="1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4"/>
      <c r="C995" s="1"/>
      <c r="D995" s="3"/>
      <c r="E995" s="3"/>
      <c r="F995" s="1"/>
      <c r="G995" s="1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4"/>
      <c r="C996" s="1"/>
      <c r="D996" s="3"/>
      <c r="E996" s="3"/>
      <c r="F996" s="1"/>
      <c r="G996" s="1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31">
    <mergeCell ref="F56:F57"/>
    <mergeCell ref="F58:F59"/>
    <mergeCell ref="I58:P59"/>
    <mergeCell ref="Q58:Q59"/>
    <mergeCell ref="F36:F37"/>
    <mergeCell ref="F38:F39"/>
    <mergeCell ref="F40:F41"/>
    <mergeCell ref="F42:F43"/>
    <mergeCell ref="F50:F51"/>
    <mergeCell ref="F52:F53"/>
    <mergeCell ref="F54:F55"/>
    <mergeCell ref="A7:D7"/>
    <mergeCell ref="A8:C8"/>
    <mergeCell ref="A9:C9"/>
    <mergeCell ref="A11:D11"/>
    <mergeCell ref="B12:D12"/>
    <mergeCell ref="F13:F14"/>
    <mergeCell ref="G13:G14"/>
    <mergeCell ref="C18:D18"/>
    <mergeCell ref="C19:D19"/>
    <mergeCell ref="C20:D20"/>
    <mergeCell ref="A22:C22"/>
    <mergeCell ref="E22:E23"/>
    <mergeCell ref="F22:F23"/>
    <mergeCell ref="G22:G23"/>
    <mergeCell ref="A23:B23"/>
    <mergeCell ref="C13:D13"/>
    <mergeCell ref="C14:D14"/>
    <mergeCell ref="C15:D15"/>
    <mergeCell ref="F15:F16"/>
    <mergeCell ref="G15:G16"/>
    <mergeCell ref="C16:D16"/>
    <mergeCell ref="C17:D17"/>
    <mergeCell ref="G26:G27"/>
    <mergeCell ref="G28:G29"/>
    <mergeCell ref="F17:F18"/>
    <mergeCell ref="G17:G18"/>
    <mergeCell ref="F19:F20"/>
    <mergeCell ref="G19:G20"/>
    <mergeCell ref="F24:F25"/>
    <mergeCell ref="G24:G25"/>
    <mergeCell ref="F26:F29"/>
    <mergeCell ref="F30:F31"/>
    <mergeCell ref="G30:G31"/>
    <mergeCell ref="F32:F33"/>
    <mergeCell ref="G32:G33"/>
    <mergeCell ref="F34:F35"/>
    <mergeCell ref="G34:G35"/>
    <mergeCell ref="G36:G37"/>
    <mergeCell ref="G38:G39"/>
    <mergeCell ref="G40:G41"/>
    <mergeCell ref="G42:G43"/>
    <mergeCell ref="G44:G45"/>
    <mergeCell ref="G50:G51"/>
    <mergeCell ref="G52:G53"/>
    <mergeCell ref="G54:G55"/>
    <mergeCell ref="F114:F115"/>
    <mergeCell ref="G114:G115"/>
    <mergeCell ref="G102:G103"/>
    <mergeCell ref="G104:G105"/>
    <mergeCell ref="G106:G107"/>
    <mergeCell ref="G108:G109"/>
    <mergeCell ref="G110:G111"/>
    <mergeCell ref="G112:G113"/>
    <mergeCell ref="C114:D114"/>
    <mergeCell ref="C118:D118"/>
    <mergeCell ref="C119:D119"/>
    <mergeCell ref="C120:D120"/>
    <mergeCell ref="C115:D115"/>
    <mergeCell ref="C116:D116"/>
    <mergeCell ref="F116:F117"/>
    <mergeCell ref="G116:G117"/>
    <mergeCell ref="C117:D117"/>
    <mergeCell ref="F118:F119"/>
    <mergeCell ref="G118:G119"/>
    <mergeCell ref="F122:F123"/>
    <mergeCell ref="F124:F125"/>
    <mergeCell ref="G124:G125"/>
    <mergeCell ref="F120:F121"/>
    <mergeCell ref="G120:G121"/>
    <mergeCell ref="C121:D121"/>
    <mergeCell ref="C122:D122"/>
    <mergeCell ref="G122:G123"/>
    <mergeCell ref="C123:D123"/>
    <mergeCell ref="C124:D124"/>
    <mergeCell ref="G56:G57"/>
    <mergeCell ref="G58:G59"/>
    <mergeCell ref="A62:C62"/>
    <mergeCell ref="E62:E63"/>
    <mergeCell ref="F62:F63"/>
    <mergeCell ref="G62:G63"/>
    <mergeCell ref="A63:B63"/>
    <mergeCell ref="C66:D66"/>
    <mergeCell ref="C67:D67"/>
    <mergeCell ref="C68:D68"/>
    <mergeCell ref="C69:D69"/>
    <mergeCell ref="C70:D70"/>
    <mergeCell ref="C71:D71"/>
    <mergeCell ref="C63:D63"/>
    <mergeCell ref="C64:D64"/>
    <mergeCell ref="F64:F65"/>
    <mergeCell ref="G64:G65"/>
    <mergeCell ref="C65:D65"/>
    <mergeCell ref="F66:F67"/>
    <mergeCell ref="G66:G67"/>
    <mergeCell ref="F68:F69"/>
    <mergeCell ref="G68:G69"/>
    <mergeCell ref="F70:F71"/>
    <mergeCell ref="G70:G71"/>
    <mergeCell ref="G72:G73"/>
    <mergeCell ref="G74:G75"/>
    <mergeCell ref="G76:G77"/>
    <mergeCell ref="G78:G79"/>
    <mergeCell ref="G80:G81"/>
    <mergeCell ref="C82:D82"/>
    <mergeCell ref="G82:G83"/>
    <mergeCell ref="C83:D83"/>
    <mergeCell ref="G84:G85"/>
    <mergeCell ref="G86:G87"/>
    <mergeCell ref="G88:G89"/>
    <mergeCell ref="G90:G91"/>
    <mergeCell ref="G92:G93"/>
    <mergeCell ref="G94:G95"/>
    <mergeCell ref="G96:G97"/>
    <mergeCell ref="G98:G99"/>
    <mergeCell ref="G100:G101"/>
    <mergeCell ref="C125:D125"/>
    <mergeCell ref="C126:D126"/>
    <mergeCell ref="F126:F127"/>
    <mergeCell ref="G126:G127"/>
    <mergeCell ref="C127:D127"/>
  </mergeCells>
  <printOptions/>
  <pageMargins bottom="0.2362204724409449" footer="0.0" header="0.0" left="0.2755905511811024" right="0.2755905511811024" top="0.2755905511811024"/>
  <pageSetup paperSize="9" orientation="portrait"/>
  <colBreaks count="1" manualBreakCount="1">
    <brk id="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8.25"/>
    <col customWidth="1" min="3" max="3" width="60.0"/>
    <col customWidth="1" min="4" max="4" width="12.13"/>
    <col customWidth="1" min="5" max="5" width="15.88"/>
    <col customWidth="1" min="6" max="6" width="13.0"/>
    <col customWidth="1" min="7" max="7" width="11.38"/>
    <col customWidth="1" min="8" max="8" width="2.63"/>
    <col customWidth="1" min="9" max="16" width="16.75"/>
    <col customWidth="1" min="17" max="17" width="14.63"/>
    <col customWidth="1" min="18" max="18" width="13.0"/>
    <col customWidth="1" min="19" max="26" width="9.13"/>
  </cols>
  <sheetData>
    <row r="1" ht="35.25" customHeight="1">
      <c r="A1" s="1"/>
      <c r="B1" s="1"/>
      <c r="C1" s="2" t="s">
        <v>177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.5" customHeight="1">
      <c r="A2" s="1"/>
      <c r="B2" s="1"/>
      <c r="C2" s="1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4"/>
      <c r="C3" s="5" t="s">
        <v>1</v>
      </c>
      <c r="D3" s="3"/>
      <c r="E3" s="3"/>
      <c r="F3" s="6" t="s">
        <v>2</v>
      </c>
      <c r="G3" s="12">
        <v>44506.0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4"/>
      <c r="C4" s="8" t="s">
        <v>3</v>
      </c>
      <c r="D4" s="3"/>
      <c r="E4" s="3"/>
      <c r="F4" s="9" t="s">
        <v>4</v>
      </c>
      <c r="G4" s="10"/>
      <c r="H4" s="1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4"/>
      <c r="C5" s="8" t="s">
        <v>5</v>
      </c>
      <c r="D5" s="3"/>
      <c r="E5" s="3"/>
      <c r="F5" s="9" t="s">
        <v>6</v>
      </c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4"/>
      <c r="C6" s="8"/>
      <c r="D6" s="3"/>
      <c r="E6" s="3"/>
      <c r="F6" s="9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4" t="s">
        <v>7</v>
      </c>
      <c r="E7" s="3"/>
      <c r="F7" s="1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6" t="s">
        <v>8</v>
      </c>
      <c r="D8" s="17">
        <v>2900.0</v>
      </c>
      <c r="E8" s="3"/>
      <c r="F8" s="1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6" t="s">
        <v>9</v>
      </c>
      <c r="D9" s="18">
        <v>75000.0</v>
      </c>
      <c r="E9" s="3"/>
      <c r="F9" s="1"/>
      <c r="G9" s="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"/>
      <c r="B10" s="4"/>
      <c r="C10" s="8"/>
      <c r="D10" s="9"/>
      <c r="E10" s="9"/>
      <c r="F10" s="1"/>
      <c r="G10" s="1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7.75" customHeight="1">
      <c r="A11" s="20" t="s">
        <v>10</v>
      </c>
      <c r="B11" s="21"/>
      <c r="C11" s="21"/>
      <c r="D11" s="22"/>
      <c r="E11" s="23">
        <f>E62-E132</f>
        <v>0</v>
      </c>
      <c r="F11" s="24" t="s">
        <v>11</v>
      </c>
      <c r="G11" s="25" t="s">
        <v>11</v>
      </c>
      <c r="H11" s="2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0.5" customHeight="1">
      <c r="A12" s="27"/>
      <c r="B12" s="28" t="s">
        <v>12</v>
      </c>
      <c r="C12" s="29"/>
      <c r="D12" s="30"/>
      <c r="E12" s="31">
        <f>E11/E62</f>
        <v>0</v>
      </c>
      <c r="F12" s="32"/>
      <c r="G12" s="33"/>
      <c r="H12" s="34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2.75" customHeight="1">
      <c r="A13" s="36"/>
      <c r="B13" s="37">
        <v>1.0</v>
      </c>
      <c r="C13" s="38" t="s">
        <v>178</v>
      </c>
      <c r="D13" s="39"/>
      <c r="E13" s="40">
        <f>M133</f>
        <v>-5000</v>
      </c>
      <c r="F13" s="41"/>
      <c r="G13" s="42" t="s">
        <v>14</v>
      </c>
      <c r="H13" s="2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0.5" customHeight="1">
      <c r="A14" s="43"/>
      <c r="B14" s="35"/>
      <c r="C14" s="44" t="s">
        <v>15</v>
      </c>
      <c r="D14" s="45"/>
      <c r="E14" s="46"/>
      <c r="F14" s="47"/>
      <c r="G14" s="48"/>
      <c r="H14" s="26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2.75" customHeight="1">
      <c r="A15" s="49"/>
      <c r="B15" s="50">
        <v>2.0</v>
      </c>
      <c r="C15" s="51" t="s">
        <v>16</v>
      </c>
      <c r="D15" s="52"/>
      <c r="E15" s="53"/>
      <c r="F15" s="54"/>
      <c r="G15" s="55" t="s">
        <v>17</v>
      </c>
      <c r="H15" s="2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0.5" customHeight="1">
      <c r="A16" s="56"/>
      <c r="B16" s="57"/>
      <c r="C16" s="58" t="s">
        <v>18</v>
      </c>
      <c r="D16" s="59"/>
      <c r="E16" s="46"/>
      <c r="F16" s="47"/>
      <c r="G16" s="48"/>
      <c r="H16" s="26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49"/>
      <c r="B17" s="50">
        <v>3.0</v>
      </c>
      <c r="C17" s="51" t="s">
        <v>19</v>
      </c>
      <c r="D17" s="52"/>
      <c r="E17" s="53"/>
      <c r="F17" s="54"/>
      <c r="G17" s="55" t="s">
        <v>17</v>
      </c>
      <c r="H17" s="2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0.5" customHeight="1">
      <c r="A18" s="27"/>
      <c r="B18" s="60"/>
      <c r="C18" s="61" t="s">
        <v>20</v>
      </c>
      <c r="D18" s="30"/>
      <c r="E18" s="31"/>
      <c r="F18" s="62"/>
      <c r="G18" s="63"/>
      <c r="H18" s="26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2.75" customHeight="1">
      <c r="A19" s="64"/>
      <c r="B19" s="65" t="s">
        <v>11</v>
      </c>
      <c r="C19" s="66" t="s">
        <v>21</v>
      </c>
      <c r="D19" s="45"/>
      <c r="E19" s="67">
        <v>0.0</v>
      </c>
      <c r="F19" s="68"/>
      <c r="G19" s="69" t="s">
        <v>22</v>
      </c>
      <c r="H19" s="2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0.5" customHeight="1">
      <c r="A20" s="27"/>
      <c r="B20" s="60"/>
      <c r="C20" s="61" t="s">
        <v>23</v>
      </c>
      <c r="D20" s="30"/>
      <c r="E20" s="70"/>
      <c r="F20" s="62"/>
      <c r="G20" s="63"/>
      <c r="H20" s="26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5.0" customHeight="1">
      <c r="A21" s="1"/>
      <c r="B21" s="4"/>
      <c r="C21" s="8"/>
      <c r="D21" s="9"/>
      <c r="E21" s="9"/>
      <c r="F21" s="1"/>
      <c r="G21" s="1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71" t="s">
        <v>24</v>
      </c>
      <c r="B22" s="21"/>
      <c r="C22" s="72"/>
      <c r="D22" s="73"/>
      <c r="E22" s="74" t="s">
        <v>25</v>
      </c>
      <c r="F22" s="75"/>
      <c r="G22" s="75" t="s">
        <v>26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76" t="s">
        <v>27</v>
      </c>
      <c r="B23" s="77"/>
      <c r="C23" s="78" t="s">
        <v>28</v>
      </c>
      <c r="D23" s="79" t="s">
        <v>29</v>
      </c>
      <c r="E23" s="80"/>
      <c r="F23" s="80"/>
      <c r="G23" s="8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64"/>
      <c r="B24" s="4">
        <v>1.0</v>
      </c>
      <c r="C24" s="81" t="s">
        <v>179</v>
      </c>
      <c r="D24" s="82"/>
      <c r="E24" s="83">
        <v>620000.0</v>
      </c>
      <c r="F24" s="84"/>
      <c r="G24" s="85" t="s">
        <v>180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0.5" customHeight="1">
      <c r="A25" s="56"/>
      <c r="B25" s="57"/>
      <c r="C25" s="86" t="s">
        <v>32</v>
      </c>
      <c r="D25" s="87"/>
      <c r="E25" s="88"/>
      <c r="F25" s="48"/>
      <c r="G25" s="89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64"/>
      <c r="B26" s="4">
        <v>2.0</v>
      </c>
      <c r="C26" s="81" t="s">
        <v>181</v>
      </c>
      <c r="D26" s="82"/>
      <c r="E26" s="83">
        <v>300000.0</v>
      </c>
      <c r="F26" s="90"/>
      <c r="G26" s="91" t="s">
        <v>182</v>
      </c>
      <c r="H26" s="92"/>
      <c r="I26" s="9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0.5" customHeight="1">
      <c r="A27" s="56"/>
      <c r="B27" s="57"/>
      <c r="C27" s="86" t="s">
        <v>32</v>
      </c>
      <c r="D27" s="87"/>
      <c r="E27" s="88"/>
      <c r="F27" s="95"/>
      <c r="G27" s="89"/>
      <c r="H27" s="92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64"/>
      <c r="B28" s="4">
        <v>3.0</v>
      </c>
      <c r="C28" s="81" t="s">
        <v>183</v>
      </c>
      <c r="D28" s="82">
        <f>IF($D$8*D20&gt;E28,"POZOR",E28/$D$8)</f>
        <v>17.24137931</v>
      </c>
      <c r="E28" s="99">
        <v>50000.0</v>
      </c>
      <c r="F28" s="95"/>
      <c r="G28" s="91" t="s">
        <v>184</v>
      </c>
      <c r="H28" s="92"/>
      <c r="I28" s="9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0.5" customHeight="1">
      <c r="A29" s="43"/>
      <c r="B29" s="35"/>
      <c r="C29" s="86" t="s">
        <v>37</v>
      </c>
      <c r="D29" s="96"/>
      <c r="E29" s="94"/>
      <c r="F29" s="48"/>
      <c r="G29" s="89"/>
      <c r="H29" s="92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49"/>
      <c r="B30" s="50">
        <v>4.0</v>
      </c>
      <c r="C30" s="97" t="s">
        <v>38</v>
      </c>
      <c r="D30" s="98">
        <v>30.0</v>
      </c>
      <c r="E30" s="99">
        <f>$D$8*D30</f>
        <v>87000</v>
      </c>
      <c r="F30" s="55"/>
      <c r="G30" s="91" t="s">
        <v>39</v>
      </c>
      <c r="H30" s="10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0.5" customHeight="1">
      <c r="A31" s="43"/>
      <c r="B31" s="35"/>
      <c r="C31" s="86" t="s">
        <v>40</v>
      </c>
      <c r="D31" s="96"/>
      <c r="E31" s="94"/>
      <c r="F31" s="48"/>
      <c r="G31" s="89"/>
      <c r="H31" s="100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49"/>
      <c r="B32" s="50">
        <v>5.0</v>
      </c>
      <c r="C32" s="97" t="s">
        <v>41</v>
      </c>
      <c r="D32" s="101"/>
      <c r="E32" s="99">
        <v>15000.0</v>
      </c>
      <c r="F32" s="55"/>
      <c r="G32" s="91" t="s">
        <v>185</v>
      </c>
      <c r="H32" s="10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0.5" customHeight="1">
      <c r="A33" s="43"/>
      <c r="B33" s="35"/>
      <c r="C33" s="86" t="s">
        <v>43</v>
      </c>
      <c r="D33" s="102"/>
      <c r="E33" s="88"/>
      <c r="F33" s="48"/>
      <c r="G33" s="89"/>
      <c r="H33" s="100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75" customHeight="1">
      <c r="A34" s="49"/>
      <c r="B34" s="50">
        <v>6.0</v>
      </c>
      <c r="C34" s="103" t="s">
        <v>186</v>
      </c>
      <c r="D34" s="104"/>
      <c r="E34" s="105">
        <f>70*5*25</f>
        <v>8750</v>
      </c>
      <c r="F34" s="55"/>
      <c r="G34" s="91" t="s">
        <v>187</v>
      </c>
      <c r="H34" s="10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0.5" customHeight="1">
      <c r="A35" s="43"/>
      <c r="B35" s="35"/>
      <c r="C35" s="86" t="s">
        <v>188</v>
      </c>
      <c r="D35" s="102"/>
      <c r="E35" s="94"/>
      <c r="F35" s="48"/>
      <c r="G35" s="89"/>
      <c r="H35" s="100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49"/>
      <c r="B36" s="50">
        <v>7.0</v>
      </c>
      <c r="C36" s="97" t="s">
        <v>47</v>
      </c>
      <c r="D36" s="101"/>
      <c r="E36" s="99">
        <v>0.0</v>
      </c>
      <c r="F36" s="55"/>
      <c r="G36" s="91" t="s">
        <v>189</v>
      </c>
      <c r="H36" s="10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0.5" customHeight="1">
      <c r="A37" s="43"/>
      <c r="B37" s="35"/>
      <c r="C37" s="86" t="s">
        <v>49</v>
      </c>
      <c r="D37" s="96"/>
      <c r="E37" s="94"/>
      <c r="F37" s="48"/>
      <c r="G37" s="89"/>
      <c r="H37" s="100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2.75" customHeight="1">
      <c r="A38" s="49"/>
      <c r="B38" s="50">
        <v>8.0</v>
      </c>
      <c r="C38" s="103" t="s">
        <v>50</v>
      </c>
      <c r="D38" s="104"/>
      <c r="E38" s="99">
        <f>20*3*100</f>
        <v>6000</v>
      </c>
      <c r="F38" s="106"/>
      <c r="G38" s="91" t="s">
        <v>190</v>
      </c>
      <c r="H38" s="10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0.5" customHeight="1">
      <c r="A39" s="43"/>
      <c r="B39" s="35"/>
      <c r="C39" s="86" t="s">
        <v>52</v>
      </c>
      <c r="D39" s="96"/>
      <c r="E39" s="213"/>
      <c r="F39" s="48"/>
      <c r="G39" s="89"/>
      <c r="H39" s="100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49"/>
      <c r="B40" s="50">
        <v>9.0</v>
      </c>
      <c r="C40" s="97" t="s">
        <v>191</v>
      </c>
      <c r="D40" s="101"/>
      <c r="E40" s="99">
        <f>180*9*25</f>
        <v>40500</v>
      </c>
      <c r="F40" s="106"/>
      <c r="G40" s="91" t="s">
        <v>192</v>
      </c>
      <c r="H40" s="10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0.5" customHeight="1">
      <c r="A41" s="43"/>
      <c r="B41" s="35"/>
      <c r="C41" s="86" t="s">
        <v>193</v>
      </c>
      <c r="D41" s="96"/>
      <c r="E41" s="94"/>
      <c r="F41" s="48"/>
      <c r="G41" s="89"/>
      <c r="H41" s="100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49"/>
      <c r="B42" s="50">
        <v>10.0</v>
      </c>
      <c r="C42" s="214" t="s">
        <v>194</v>
      </c>
      <c r="D42" s="104" t="s">
        <v>195</v>
      </c>
      <c r="E42" s="99">
        <v>0.0</v>
      </c>
      <c r="F42" s="55"/>
      <c r="G42" s="91" t="s">
        <v>196</v>
      </c>
      <c r="H42" s="10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0.5" customHeight="1">
      <c r="A43" s="43"/>
      <c r="B43" s="35"/>
      <c r="C43" s="215" t="s">
        <v>197</v>
      </c>
      <c r="D43" s="96"/>
      <c r="E43" s="94"/>
      <c r="F43" s="48"/>
      <c r="G43" s="89"/>
      <c r="H43" s="100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2.75" customHeight="1">
      <c r="A44" s="49"/>
      <c r="B44" s="50">
        <v>11.0</v>
      </c>
      <c r="C44" s="216" t="s">
        <v>198</v>
      </c>
      <c r="D44" s="98" t="s">
        <v>199</v>
      </c>
      <c r="E44" s="99">
        <v>0.0</v>
      </c>
      <c r="F44" s="55"/>
      <c r="G44" s="91" t="s">
        <v>200</v>
      </c>
      <c r="H44" s="10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0.5" customHeight="1">
      <c r="A45" s="43"/>
      <c r="B45" s="35"/>
      <c r="C45" s="215" t="s">
        <v>201</v>
      </c>
      <c r="D45" s="96"/>
      <c r="E45" s="94"/>
      <c r="F45" s="108"/>
      <c r="G45" s="89"/>
      <c r="H45" s="100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2.75" customHeight="1">
      <c r="A46" s="49"/>
      <c r="B46" s="50">
        <v>12.0</v>
      </c>
      <c r="C46" s="216" t="s">
        <v>59</v>
      </c>
      <c r="D46" s="98"/>
      <c r="E46" s="99">
        <f>60*3*90</f>
        <v>16200</v>
      </c>
      <c r="F46" s="55"/>
      <c r="G46" s="91" t="s">
        <v>202</v>
      </c>
      <c r="H46" s="10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0.5" customHeight="1">
      <c r="A47" s="43"/>
      <c r="B47" s="35"/>
      <c r="C47" s="215" t="s">
        <v>61</v>
      </c>
      <c r="D47" s="96"/>
      <c r="E47" s="94"/>
      <c r="F47" s="108"/>
      <c r="G47" s="89"/>
      <c r="H47" s="100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75" customHeight="1">
      <c r="A48" s="49"/>
      <c r="B48" s="50">
        <v>13.0</v>
      </c>
      <c r="C48" s="97" t="s">
        <v>62</v>
      </c>
      <c r="D48" s="98"/>
      <c r="E48" s="99">
        <v>40000.0</v>
      </c>
      <c r="F48" s="55"/>
      <c r="G48" s="91" t="s">
        <v>63</v>
      </c>
      <c r="H48" s="10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0.5" customHeight="1">
      <c r="A49" s="43"/>
      <c r="B49" s="35"/>
      <c r="C49" s="86" t="s">
        <v>64</v>
      </c>
      <c r="D49" s="96"/>
      <c r="E49" s="94"/>
      <c r="F49" s="108"/>
      <c r="G49" s="109"/>
      <c r="H49" s="100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49"/>
      <c r="B50" s="50">
        <v>14.0</v>
      </c>
      <c r="C50" s="97" t="s">
        <v>65</v>
      </c>
      <c r="D50" s="98"/>
      <c r="E50" s="99">
        <v>5000.0</v>
      </c>
      <c r="F50" s="55"/>
      <c r="G50" s="91" t="s">
        <v>39</v>
      </c>
      <c r="H50" s="10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0.5" customHeight="1">
      <c r="A51" s="43"/>
      <c r="B51" s="35"/>
      <c r="C51" s="86" t="s">
        <v>66</v>
      </c>
      <c r="D51" s="96"/>
      <c r="E51" s="94"/>
      <c r="F51" s="69"/>
      <c r="G51" s="110"/>
      <c r="H51" s="100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49"/>
      <c r="B52" s="50">
        <v>15.0</v>
      </c>
      <c r="C52" s="97" t="s">
        <v>67</v>
      </c>
      <c r="D52" s="98"/>
      <c r="E52" s="99">
        <v>0.0</v>
      </c>
      <c r="F52" s="55"/>
      <c r="G52" s="91" t="s">
        <v>63</v>
      </c>
      <c r="H52" s="10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0.5" customHeight="1">
      <c r="A53" s="43"/>
      <c r="B53" s="35"/>
      <c r="C53" s="86" t="s">
        <v>68</v>
      </c>
      <c r="D53" s="96"/>
      <c r="E53" s="94"/>
      <c r="F53" s="95"/>
      <c r="G53" s="111"/>
      <c r="H53" s="100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2.75" customHeight="1">
      <c r="A54" s="49"/>
      <c r="B54" s="50">
        <v>16.0</v>
      </c>
      <c r="C54" s="97" t="s">
        <v>69</v>
      </c>
      <c r="D54" s="98"/>
      <c r="E54" s="99">
        <v>2000.0</v>
      </c>
      <c r="F54" s="55"/>
      <c r="G54" s="91" t="s">
        <v>39</v>
      </c>
      <c r="H54" s="10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0.5" customHeight="1">
      <c r="A55" s="43"/>
      <c r="B55" s="35"/>
      <c r="C55" s="86" t="s">
        <v>70</v>
      </c>
      <c r="D55" s="96"/>
      <c r="E55" s="94"/>
      <c r="F55" s="95"/>
      <c r="G55" s="111"/>
      <c r="H55" s="100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49"/>
      <c r="B56" s="50">
        <v>17.0</v>
      </c>
      <c r="C56" s="97" t="s">
        <v>71</v>
      </c>
      <c r="D56" s="98"/>
      <c r="E56" s="112">
        <f>O132</f>
        <v>73500</v>
      </c>
      <c r="F56" s="55"/>
      <c r="G56" s="91" t="s">
        <v>72</v>
      </c>
      <c r="H56" s="10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0.5" customHeight="1">
      <c r="A57" s="43"/>
      <c r="B57" s="35"/>
      <c r="C57" s="86" t="s">
        <v>73</v>
      </c>
      <c r="D57" s="96"/>
      <c r="E57" s="94"/>
      <c r="F57" s="48"/>
      <c r="G57" s="89"/>
      <c r="H57" s="100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49"/>
      <c r="B58" s="50">
        <v>18.0</v>
      </c>
      <c r="C58" s="97" t="s">
        <v>74</v>
      </c>
      <c r="D58" s="98"/>
      <c r="E58" s="99">
        <v>15000.0</v>
      </c>
      <c r="F58" s="106"/>
      <c r="G58" s="91" t="s">
        <v>75</v>
      </c>
      <c r="H58" s="10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0.5" customHeight="1">
      <c r="A59" s="43"/>
      <c r="B59" s="35"/>
      <c r="C59" s="86" t="s">
        <v>76</v>
      </c>
      <c r="D59" s="96"/>
      <c r="E59" s="94"/>
      <c r="F59" s="113"/>
      <c r="G59" s="111"/>
      <c r="H59" s="100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49"/>
      <c r="B60" s="50">
        <v>19.0</v>
      </c>
      <c r="C60" s="97" t="s">
        <v>77</v>
      </c>
      <c r="D60" s="101"/>
      <c r="E60" s="99">
        <v>0.0</v>
      </c>
      <c r="F60" s="114" t="s">
        <v>203</v>
      </c>
      <c r="G60" s="91" t="s">
        <v>75</v>
      </c>
      <c r="H60" s="100"/>
      <c r="I60" s="115" t="s">
        <v>80</v>
      </c>
      <c r="J60" s="116"/>
      <c r="K60" s="116"/>
      <c r="L60" s="116"/>
      <c r="M60" s="116"/>
      <c r="N60" s="116"/>
      <c r="O60" s="116"/>
      <c r="P60" s="39"/>
      <c r="Q60" s="117" t="s">
        <v>81</v>
      </c>
      <c r="R60" s="1"/>
      <c r="S60" s="1"/>
      <c r="T60" s="1"/>
      <c r="U60" s="1"/>
      <c r="V60" s="1"/>
      <c r="W60" s="1"/>
      <c r="X60" s="1"/>
      <c r="Y60" s="1"/>
      <c r="Z60" s="1"/>
    </row>
    <row r="61" ht="10.5" customHeight="1">
      <c r="A61" s="43"/>
      <c r="B61" s="35"/>
      <c r="C61" s="86" t="s">
        <v>82</v>
      </c>
      <c r="D61" s="96"/>
      <c r="E61" s="94"/>
      <c r="F61" s="63"/>
      <c r="G61" s="80"/>
      <c r="H61" s="100"/>
      <c r="I61" s="118"/>
      <c r="J61" s="29"/>
      <c r="K61" s="29"/>
      <c r="L61" s="29"/>
      <c r="M61" s="29"/>
      <c r="N61" s="29"/>
      <c r="O61" s="29"/>
      <c r="P61" s="30"/>
      <c r="Q61" s="80"/>
      <c r="R61" s="35"/>
      <c r="S61" s="35"/>
      <c r="T61" s="35"/>
      <c r="U61" s="35"/>
      <c r="V61" s="35"/>
      <c r="W61" s="35"/>
      <c r="X61" s="35"/>
      <c r="Y61" s="35"/>
      <c r="Z61" s="35"/>
    </row>
    <row r="62" ht="12.75" customHeight="1">
      <c r="A62" s="119"/>
      <c r="B62" s="120" t="s">
        <v>83</v>
      </c>
      <c r="C62" s="121" t="s">
        <v>84</v>
      </c>
      <c r="D62" s="122"/>
      <c r="E62" s="123">
        <f>SUM(E24:E61)</f>
        <v>1278950</v>
      </c>
      <c r="F62" s="124"/>
      <c r="G62" s="125" t="s">
        <v>11</v>
      </c>
      <c r="H62" s="126"/>
      <c r="I62" s="127">
        <f>SUM(E24,E26)</f>
        <v>920000</v>
      </c>
      <c r="J62" s="128">
        <f>E28</f>
        <v>50000</v>
      </c>
      <c r="K62" s="128">
        <f>SUM(E36,E38,E40,E42,E44,E46)</f>
        <v>62700</v>
      </c>
      <c r="L62" s="128">
        <f>SUM(E32,E34)</f>
        <v>23750</v>
      </c>
      <c r="M62" s="128">
        <f>SUM(E30,E50,E54,E58)</f>
        <v>109000</v>
      </c>
      <c r="N62" s="128">
        <f>SUM(E48,E52)</f>
        <v>40000</v>
      </c>
      <c r="O62" s="128">
        <f>SUM(E56)</f>
        <v>73500</v>
      </c>
      <c r="P62" s="129">
        <f>SUM(E60)</f>
        <v>0</v>
      </c>
      <c r="Q62" s="130">
        <f>SUM(I62:P62)</f>
        <v>1278950</v>
      </c>
      <c r="R62" s="126"/>
      <c r="S62" s="126"/>
      <c r="T62" s="126"/>
      <c r="U62" s="126"/>
      <c r="V62" s="126"/>
      <c r="W62" s="126"/>
      <c r="X62" s="126"/>
      <c r="Y62" s="126"/>
      <c r="Z62" s="126"/>
    </row>
    <row r="63" ht="15.0" customHeight="1">
      <c r="A63" s="1"/>
      <c r="B63" s="4"/>
      <c r="C63" s="1"/>
      <c r="D63" s="3"/>
      <c r="E63" s="3"/>
      <c r="F63" s="1"/>
      <c r="G63" s="1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4.75" customHeight="1">
      <c r="A64" s="131" t="s">
        <v>85</v>
      </c>
      <c r="B64" s="21"/>
      <c r="C64" s="72"/>
      <c r="D64" s="132"/>
      <c r="E64" s="74" t="s">
        <v>25</v>
      </c>
      <c r="F64" s="133" t="s">
        <v>204</v>
      </c>
      <c r="G64" s="133" t="s">
        <v>86</v>
      </c>
      <c r="H64" s="134"/>
      <c r="I64" s="135" t="s">
        <v>87</v>
      </c>
      <c r="J64" s="136"/>
      <c r="K64" s="136"/>
      <c r="L64" s="136"/>
      <c r="M64" s="136"/>
      <c r="N64" s="136"/>
      <c r="O64" s="136"/>
      <c r="P64" s="137"/>
      <c r="Q64" s="138" t="s">
        <v>88</v>
      </c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139" t="s">
        <v>27</v>
      </c>
      <c r="B65" s="77"/>
      <c r="C65" s="140" t="s">
        <v>28</v>
      </c>
      <c r="D65" s="141"/>
      <c r="E65" s="80"/>
      <c r="F65" s="80"/>
      <c r="G65" s="80"/>
      <c r="H65" s="134"/>
      <c r="I65" s="142" t="s">
        <v>89</v>
      </c>
      <c r="J65" s="143" t="s">
        <v>90</v>
      </c>
      <c r="K65" s="143" t="s">
        <v>91</v>
      </c>
      <c r="L65" s="143" t="s">
        <v>92</v>
      </c>
      <c r="M65" s="143" t="s">
        <v>39</v>
      </c>
      <c r="N65" s="143" t="s">
        <v>63</v>
      </c>
      <c r="O65" s="143" t="s">
        <v>93</v>
      </c>
      <c r="P65" s="144" t="s">
        <v>94</v>
      </c>
      <c r="Q65" s="145" t="s">
        <v>95</v>
      </c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64"/>
      <c r="B66" s="4">
        <v>1.0</v>
      </c>
      <c r="C66" s="38" t="s">
        <v>96</v>
      </c>
      <c r="D66" s="39"/>
      <c r="E66" s="83">
        <v>620000.0</v>
      </c>
      <c r="F66" s="146"/>
      <c r="G66" s="42" t="s">
        <v>97</v>
      </c>
      <c r="H66" s="26"/>
      <c r="I66" s="147">
        <v>620000.0</v>
      </c>
      <c r="J66" s="148"/>
      <c r="K66" s="148"/>
      <c r="L66" s="148"/>
      <c r="M66" s="148"/>
      <c r="N66" s="148"/>
      <c r="O66" s="148"/>
      <c r="P66" s="149"/>
      <c r="Q66" s="150">
        <f>SUM(I66:P66)</f>
        <v>620000</v>
      </c>
      <c r="R66" s="151">
        <f>E66-Q66</f>
        <v>0</v>
      </c>
      <c r="S66" s="1"/>
      <c r="T66" s="1"/>
      <c r="U66" s="1"/>
      <c r="V66" s="1"/>
      <c r="W66" s="1"/>
      <c r="X66" s="1"/>
      <c r="Y66" s="1"/>
      <c r="Z66" s="1"/>
    </row>
    <row r="67" ht="10.5" customHeight="1">
      <c r="A67" s="43"/>
      <c r="B67" s="35"/>
      <c r="C67" s="58" t="s">
        <v>98</v>
      </c>
      <c r="D67" s="59"/>
      <c r="E67" s="94"/>
      <c r="F67" s="47"/>
      <c r="G67" s="48"/>
      <c r="H67" s="26"/>
      <c r="I67" s="152" t="s">
        <v>99</v>
      </c>
      <c r="J67" s="153"/>
      <c r="K67" s="153"/>
      <c r="L67" s="153"/>
      <c r="M67" s="153"/>
      <c r="N67" s="153"/>
      <c r="O67" s="153"/>
      <c r="P67" s="154"/>
      <c r="Q67" s="155"/>
      <c r="R67" s="156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49"/>
      <c r="B68" s="50">
        <v>2.0</v>
      </c>
      <c r="C68" s="51" t="s">
        <v>100</v>
      </c>
      <c r="D68" s="52"/>
      <c r="E68" s="99">
        <f>E26-($D$9-E28)</f>
        <v>275000</v>
      </c>
      <c r="F68" s="157"/>
      <c r="G68" s="55" t="s">
        <v>97</v>
      </c>
      <c r="H68" s="26"/>
      <c r="I68" s="147">
        <v>275000.0</v>
      </c>
      <c r="J68" s="148"/>
      <c r="K68" s="148"/>
      <c r="L68" s="148"/>
      <c r="M68" s="148"/>
      <c r="N68" s="148"/>
      <c r="O68" s="148"/>
      <c r="P68" s="149"/>
      <c r="Q68" s="150">
        <f>SUM(I68:P68)</f>
        <v>275000</v>
      </c>
      <c r="R68" s="151">
        <f>E68-Q68</f>
        <v>0</v>
      </c>
      <c r="S68" s="1"/>
      <c r="T68" s="1"/>
      <c r="U68" s="1"/>
      <c r="V68" s="1"/>
      <c r="W68" s="1"/>
      <c r="X68" s="1"/>
      <c r="Y68" s="1"/>
      <c r="Z68" s="1"/>
    </row>
    <row r="69" ht="10.5" customHeight="1">
      <c r="A69" s="43"/>
      <c r="B69" s="35"/>
      <c r="C69" s="58" t="s">
        <v>101</v>
      </c>
      <c r="D69" s="59"/>
      <c r="E69" s="94"/>
      <c r="F69" s="47"/>
      <c r="G69" s="48"/>
      <c r="H69" s="26"/>
      <c r="I69" s="152" t="s">
        <v>99</v>
      </c>
      <c r="J69" s="153"/>
      <c r="K69" s="153"/>
      <c r="L69" s="153"/>
      <c r="M69" s="153"/>
      <c r="N69" s="153"/>
      <c r="O69" s="153"/>
      <c r="P69" s="154"/>
      <c r="Q69" s="155"/>
      <c r="R69" s="156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49"/>
      <c r="B70" s="50">
        <v>3.0</v>
      </c>
      <c r="C70" s="217" t="s">
        <v>102</v>
      </c>
      <c r="D70" s="218"/>
      <c r="E70" s="99">
        <v>20000.0</v>
      </c>
      <c r="F70" s="159"/>
      <c r="G70" s="160" t="s">
        <v>103</v>
      </c>
      <c r="H70" s="26"/>
      <c r="I70" s="147"/>
      <c r="J70" s="148"/>
      <c r="K70" s="148"/>
      <c r="L70" s="148"/>
      <c r="M70" s="148">
        <v>20000.0</v>
      </c>
      <c r="N70" s="148"/>
      <c r="O70" s="148"/>
      <c r="P70" s="149"/>
      <c r="Q70" s="150">
        <f>SUM(I70:P70)</f>
        <v>20000</v>
      </c>
      <c r="R70" s="151">
        <f>E70-Q70</f>
        <v>0</v>
      </c>
      <c r="S70" s="1"/>
      <c r="T70" s="1"/>
      <c r="U70" s="1"/>
      <c r="V70" s="1"/>
      <c r="W70" s="1"/>
      <c r="X70" s="1"/>
      <c r="Y70" s="1"/>
      <c r="Z70" s="1"/>
    </row>
    <row r="71" ht="10.5" customHeight="1">
      <c r="A71" s="43"/>
      <c r="B71" s="35"/>
      <c r="C71" s="219" t="s">
        <v>104</v>
      </c>
      <c r="D71" s="220"/>
      <c r="E71" s="94"/>
      <c r="F71" s="161"/>
      <c r="G71" s="59"/>
      <c r="H71" s="26"/>
      <c r="I71" s="152"/>
      <c r="J71" s="153"/>
      <c r="K71" s="153"/>
      <c r="L71" s="153"/>
      <c r="M71" s="153" t="s">
        <v>105</v>
      </c>
      <c r="N71" s="153"/>
      <c r="O71" s="153"/>
      <c r="P71" s="154"/>
      <c r="Q71" s="155"/>
      <c r="R71" s="156"/>
      <c r="S71" s="35"/>
      <c r="T71" s="35"/>
      <c r="U71" s="35"/>
      <c r="V71" s="35"/>
      <c r="W71" s="35"/>
      <c r="X71" s="35"/>
      <c r="Y71" s="35"/>
      <c r="Z71" s="35"/>
    </row>
    <row r="72" ht="12.75" customHeight="1">
      <c r="A72" s="49"/>
      <c r="B72" s="50">
        <v>4.0</v>
      </c>
      <c r="C72" s="51" t="s">
        <v>205</v>
      </c>
      <c r="D72" s="183"/>
      <c r="E72" s="184">
        <f>300*(15+13+12+20)</f>
        <v>18000</v>
      </c>
      <c r="F72" s="185"/>
      <c r="G72" s="160" t="s">
        <v>206</v>
      </c>
      <c r="H72" s="26"/>
      <c r="I72" s="147"/>
      <c r="J72" s="148"/>
      <c r="K72" s="148"/>
      <c r="L72" s="148"/>
      <c r="M72" s="148">
        <v>18000.0</v>
      </c>
      <c r="N72" s="148"/>
      <c r="O72" s="148"/>
      <c r="P72" s="149"/>
      <c r="Q72" s="150">
        <f>SUM(I72:P72)</f>
        <v>18000</v>
      </c>
      <c r="R72" s="151">
        <f>E72-Q72</f>
        <v>0</v>
      </c>
      <c r="S72" s="1"/>
      <c r="T72" s="1"/>
      <c r="U72" s="1"/>
      <c r="V72" s="1"/>
      <c r="W72" s="1"/>
      <c r="X72" s="1"/>
      <c r="Y72" s="1"/>
      <c r="Z72" s="1"/>
    </row>
    <row r="73" ht="10.5" customHeight="1">
      <c r="A73" s="43"/>
      <c r="B73" s="35"/>
      <c r="C73" s="58" t="s">
        <v>109</v>
      </c>
      <c r="D73" s="186"/>
      <c r="E73" s="94"/>
      <c r="F73" s="187"/>
      <c r="G73" s="59"/>
      <c r="H73" s="26"/>
      <c r="I73" s="152"/>
      <c r="J73" s="153"/>
      <c r="K73" s="153"/>
      <c r="L73" s="153"/>
      <c r="M73" s="153" t="s">
        <v>105</v>
      </c>
      <c r="N73" s="153"/>
      <c r="O73" s="153"/>
      <c r="P73" s="154"/>
      <c r="Q73" s="155"/>
      <c r="R73" s="156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49"/>
      <c r="B74" s="50">
        <v>5.0</v>
      </c>
      <c r="C74" s="51" t="s">
        <v>207</v>
      </c>
      <c r="D74" s="183"/>
      <c r="E74" s="184">
        <v>15000.0</v>
      </c>
      <c r="F74" s="188"/>
      <c r="G74" s="55" t="s">
        <v>206</v>
      </c>
      <c r="H74" s="26"/>
      <c r="I74" s="147"/>
      <c r="J74" s="148"/>
      <c r="K74" s="148"/>
      <c r="L74" s="148"/>
      <c r="M74" s="148">
        <v>15000.0</v>
      </c>
      <c r="N74" s="148"/>
      <c r="O74" s="148"/>
      <c r="P74" s="149"/>
      <c r="Q74" s="150">
        <f>SUM(I74:P74)</f>
        <v>15000</v>
      </c>
      <c r="R74" s="151">
        <f>E74-Q74</f>
        <v>0</v>
      </c>
      <c r="S74" s="1"/>
      <c r="T74" s="1"/>
      <c r="U74" s="1"/>
      <c r="V74" s="1"/>
      <c r="W74" s="1"/>
      <c r="X74" s="1"/>
      <c r="Y74" s="1"/>
      <c r="Z74" s="1"/>
    </row>
    <row r="75" ht="10.5" customHeight="1">
      <c r="A75" s="43"/>
      <c r="B75" s="35"/>
      <c r="C75" s="58" t="s">
        <v>111</v>
      </c>
      <c r="D75" s="186"/>
      <c r="E75" s="88"/>
      <c r="F75" s="189"/>
      <c r="G75" s="48"/>
      <c r="H75" s="26"/>
      <c r="I75" s="152"/>
      <c r="J75" s="153"/>
      <c r="K75" s="153"/>
      <c r="L75" s="153"/>
      <c r="M75" s="153" t="s">
        <v>105</v>
      </c>
      <c r="N75" s="153"/>
      <c r="O75" s="153"/>
      <c r="P75" s="154"/>
      <c r="Q75" s="155"/>
      <c r="R75" s="156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49"/>
      <c r="B76" s="50">
        <v>6.0</v>
      </c>
      <c r="C76" s="51" t="s">
        <v>208</v>
      </c>
      <c r="D76" s="183"/>
      <c r="E76" s="105">
        <v>10000.0</v>
      </c>
      <c r="F76" s="188"/>
      <c r="G76" s="55" t="s">
        <v>206</v>
      </c>
      <c r="H76" s="26"/>
      <c r="I76" s="147"/>
      <c r="J76" s="148"/>
      <c r="K76" s="148"/>
      <c r="L76" s="148"/>
      <c r="M76" s="148">
        <v>10000.0</v>
      </c>
      <c r="N76" s="148"/>
      <c r="O76" s="148"/>
      <c r="P76" s="149"/>
      <c r="Q76" s="150">
        <f>SUM(I76:P76)</f>
        <v>10000</v>
      </c>
      <c r="R76" s="151">
        <f>E76-Q76</f>
        <v>0</v>
      </c>
      <c r="S76" s="1"/>
      <c r="T76" s="1"/>
      <c r="U76" s="1"/>
      <c r="V76" s="1"/>
      <c r="W76" s="1"/>
      <c r="X76" s="1"/>
      <c r="Y76" s="1"/>
      <c r="Z76" s="1"/>
    </row>
    <row r="77" ht="10.5" customHeight="1">
      <c r="A77" s="43"/>
      <c r="B77" s="35"/>
      <c r="C77" s="58" t="s">
        <v>113</v>
      </c>
      <c r="D77" s="186"/>
      <c r="E77" s="94"/>
      <c r="F77" s="190"/>
      <c r="G77" s="48"/>
      <c r="H77" s="26"/>
      <c r="I77" s="152"/>
      <c r="J77" s="153"/>
      <c r="K77" s="153"/>
      <c r="L77" s="153"/>
      <c r="M77" s="153" t="s">
        <v>105</v>
      </c>
      <c r="N77" s="153"/>
      <c r="O77" s="153"/>
      <c r="P77" s="154"/>
      <c r="Q77" s="155"/>
      <c r="R77" s="156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49"/>
      <c r="B78" s="50">
        <v>7.0</v>
      </c>
      <c r="C78" s="51" t="s">
        <v>114</v>
      </c>
      <c r="D78" s="183"/>
      <c r="E78" s="99">
        <v>15000.0</v>
      </c>
      <c r="F78" s="159"/>
      <c r="G78" s="55" t="s">
        <v>206</v>
      </c>
      <c r="H78" s="26"/>
      <c r="I78" s="147"/>
      <c r="J78" s="148"/>
      <c r="K78" s="148"/>
      <c r="L78" s="148">
        <f>E32</f>
        <v>15000</v>
      </c>
      <c r="M78" s="148"/>
      <c r="N78" s="148"/>
      <c r="O78" s="148"/>
      <c r="P78" s="149"/>
      <c r="Q78" s="150">
        <f>SUM(I78:P78)</f>
        <v>15000</v>
      </c>
      <c r="R78" s="151">
        <f>E78-Q78</f>
        <v>0</v>
      </c>
      <c r="S78" s="1"/>
      <c r="T78" s="1"/>
      <c r="U78" s="1"/>
      <c r="V78" s="1"/>
      <c r="W78" s="1"/>
      <c r="X78" s="1"/>
      <c r="Y78" s="1"/>
      <c r="Z78" s="1"/>
    </row>
    <row r="79" ht="10.5" customHeight="1">
      <c r="A79" s="43"/>
      <c r="B79" s="35"/>
      <c r="C79" s="58" t="s">
        <v>115</v>
      </c>
      <c r="D79" s="186"/>
      <c r="E79" s="94"/>
      <c r="F79" s="187"/>
      <c r="G79" s="48"/>
      <c r="H79" s="26"/>
      <c r="I79" s="152"/>
      <c r="J79" s="153"/>
      <c r="K79" s="153"/>
      <c r="L79" s="153" t="s">
        <v>116</v>
      </c>
      <c r="M79" s="153"/>
      <c r="N79" s="153"/>
      <c r="O79" s="153"/>
      <c r="P79" s="154"/>
      <c r="Q79" s="155"/>
      <c r="R79" s="156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49"/>
      <c r="B80" s="50">
        <v>8.0</v>
      </c>
      <c r="C80" s="51" t="s">
        <v>117</v>
      </c>
      <c r="D80" s="183"/>
      <c r="E80" s="99">
        <v>6000.0</v>
      </c>
      <c r="F80" s="159"/>
      <c r="G80" s="55" t="s">
        <v>206</v>
      </c>
      <c r="H80" s="26"/>
      <c r="I80" s="147"/>
      <c r="J80" s="148"/>
      <c r="K80" s="148"/>
      <c r="L80" s="148"/>
      <c r="M80" s="148">
        <v>6000.0</v>
      </c>
      <c r="N80" s="148"/>
      <c r="O80" s="148"/>
      <c r="P80" s="149"/>
      <c r="Q80" s="150">
        <f>SUM(I80:P80)</f>
        <v>6000</v>
      </c>
      <c r="R80" s="151">
        <f>E80-Q80</f>
        <v>0</v>
      </c>
      <c r="S80" s="1"/>
      <c r="T80" s="1"/>
      <c r="U80" s="1"/>
      <c r="V80" s="1"/>
      <c r="W80" s="1"/>
      <c r="X80" s="1"/>
      <c r="Y80" s="1"/>
      <c r="Z80" s="1"/>
    </row>
    <row r="81" ht="10.5" customHeight="1">
      <c r="A81" s="43"/>
      <c r="B81" s="35"/>
      <c r="C81" s="58" t="s">
        <v>118</v>
      </c>
      <c r="D81" s="186"/>
      <c r="E81" s="94"/>
      <c r="F81" s="187"/>
      <c r="G81" s="48"/>
      <c r="H81" s="26"/>
      <c r="I81" s="152"/>
      <c r="J81" s="153"/>
      <c r="K81" s="153"/>
      <c r="L81" s="153"/>
      <c r="M81" s="153" t="s">
        <v>105</v>
      </c>
      <c r="N81" s="153"/>
      <c r="O81" s="153"/>
      <c r="P81" s="154"/>
      <c r="Q81" s="155"/>
      <c r="R81" s="156"/>
      <c r="S81" s="35"/>
      <c r="T81" s="35"/>
      <c r="U81" s="35"/>
      <c r="V81" s="35"/>
      <c r="W81" s="35"/>
      <c r="X81" s="35"/>
      <c r="Y81" s="35"/>
      <c r="Z81" s="35"/>
    </row>
    <row r="82" ht="12.75" customHeight="1">
      <c r="A82" s="49"/>
      <c r="B82" s="50">
        <v>9.0</v>
      </c>
      <c r="C82" s="51" t="s">
        <v>119</v>
      </c>
      <c r="D82" s="52"/>
      <c r="E82" s="184">
        <v>23750.0</v>
      </c>
      <c r="F82" s="185"/>
      <c r="G82" s="160" t="s">
        <v>206</v>
      </c>
      <c r="H82" s="26"/>
      <c r="I82" s="147"/>
      <c r="J82" s="148"/>
      <c r="K82" s="148"/>
      <c r="L82" s="148">
        <f>E34</f>
        <v>8750</v>
      </c>
      <c r="M82" s="148"/>
      <c r="N82" s="148"/>
      <c r="O82" s="148">
        <f>20*750</f>
        <v>15000</v>
      </c>
      <c r="P82" s="149"/>
      <c r="Q82" s="150">
        <f>SUM(I82:P82)</f>
        <v>23750</v>
      </c>
      <c r="R82" s="151">
        <f>E82-Q82</f>
        <v>0</v>
      </c>
      <c r="S82" s="1"/>
      <c r="T82" s="1"/>
      <c r="U82" s="1"/>
      <c r="V82" s="1"/>
      <c r="W82" s="1"/>
      <c r="X82" s="1"/>
      <c r="Y82" s="1"/>
      <c r="Z82" s="1"/>
    </row>
    <row r="83" ht="10.5" customHeight="1">
      <c r="A83" s="43"/>
      <c r="B83" s="35"/>
      <c r="C83" s="58" t="s">
        <v>209</v>
      </c>
      <c r="D83" s="59"/>
      <c r="E83" s="88"/>
      <c r="F83" s="187"/>
      <c r="G83" s="59"/>
      <c r="H83" s="26"/>
      <c r="I83" s="152"/>
      <c r="J83" s="153"/>
      <c r="K83" s="153"/>
      <c r="L83" s="153" t="s">
        <v>121</v>
      </c>
      <c r="M83" s="153"/>
      <c r="N83" s="153"/>
      <c r="O83" s="153" t="s">
        <v>122</v>
      </c>
      <c r="P83" s="154"/>
      <c r="Q83" s="155"/>
      <c r="R83" s="156"/>
      <c r="S83" s="35"/>
      <c r="T83" s="35"/>
      <c r="U83" s="35"/>
      <c r="V83" s="35"/>
      <c r="W83" s="35"/>
      <c r="X83" s="35"/>
      <c r="Y83" s="35"/>
      <c r="Z83" s="35"/>
    </row>
    <row r="84" ht="12.75" customHeight="1">
      <c r="A84" s="49"/>
      <c r="B84" s="50">
        <v>10.0</v>
      </c>
      <c r="C84" s="51" t="s">
        <v>123</v>
      </c>
      <c r="D84" s="183"/>
      <c r="E84" s="105">
        <v>6000.0</v>
      </c>
      <c r="F84" s="185"/>
      <c r="G84" s="160" t="s">
        <v>124</v>
      </c>
      <c r="H84" s="26"/>
      <c r="I84" s="147"/>
      <c r="J84" s="148"/>
      <c r="K84" s="148"/>
      <c r="L84" s="148"/>
      <c r="M84" s="148">
        <v>0.0</v>
      </c>
      <c r="N84" s="148"/>
      <c r="O84" s="148">
        <f>20*300</f>
        <v>6000</v>
      </c>
      <c r="P84" s="149"/>
      <c r="Q84" s="150">
        <f>SUM(I84:P84)</f>
        <v>6000</v>
      </c>
      <c r="R84" s="151">
        <f>E84-Q84</f>
        <v>0</v>
      </c>
      <c r="S84" s="1"/>
      <c r="T84" s="1"/>
      <c r="U84" s="1"/>
      <c r="V84" s="1"/>
      <c r="W84" s="1"/>
      <c r="X84" s="1"/>
      <c r="Y84" s="1"/>
      <c r="Z84" s="1"/>
    </row>
    <row r="85" ht="10.5" customHeight="1">
      <c r="A85" s="43"/>
      <c r="B85" s="35"/>
      <c r="C85" s="58" t="s">
        <v>125</v>
      </c>
      <c r="D85" s="186"/>
      <c r="E85" s="94"/>
      <c r="F85" s="187"/>
      <c r="G85" s="59"/>
      <c r="H85" s="26"/>
      <c r="I85" s="191"/>
      <c r="J85" s="153"/>
      <c r="K85" s="153"/>
      <c r="L85" s="153"/>
      <c r="M85" s="153" t="s">
        <v>105</v>
      </c>
      <c r="N85" s="153"/>
      <c r="O85" s="153" t="s">
        <v>126</v>
      </c>
      <c r="P85" s="154"/>
      <c r="Q85" s="155"/>
      <c r="R85" s="156"/>
      <c r="S85" s="35"/>
      <c r="T85" s="35"/>
      <c r="U85" s="35"/>
      <c r="V85" s="35"/>
      <c r="W85" s="35"/>
      <c r="X85" s="35"/>
      <c r="Y85" s="35"/>
      <c r="Z85" s="35"/>
    </row>
    <row r="86" ht="12.75" customHeight="1">
      <c r="A86" s="49"/>
      <c r="B86" s="50">
        <v>11.0</v>
      </c>
      <c r="C86" s="51" t="s">
        <v>127</v>
      </c>
      <c r="D86" s="183"/>
      <c r="E86" s="99">
        <v>41200.0</v>
      </c>
      <c r="F86" s="159"/>
      <c r="G86" s="160" t="s">
        <v>124</v>
      </c>
      <c r="H86" s="26"/>
      <c r="I86" s="147"/>
      <c r="J86" s="148"/>
      <c r="K86" s="148">
        <f>E46</f>
        <v>16200</v>
      </c>
      <c r="L86" s="148"/>
      <c r="M86" s="148">
        <v>7000.0</v>
      </c>
      <c r="N86" s="148"/>
      <c r="O86" s="148">
        <f>60*300</f>
        <v>18000</v>
      </c>
      <c r="P86" s="149"/>
      <c r="Q86" s="150">
        <f>SUM(I86:P86)</f>
        <v>41200</v>
      </c>
      <c r="R86" s="151">
        <f>E86-Q86</f>
        <v>0</v>
      </c>
      <c r="S86" s="1"/>
      <c r="T86" s="1"/>
      <c r="U86" s="1"/>
      <c r="V86" s="1"/>
      <c r="W86" s="1"/>
      <c r="X86" s="1"/>
      <c r="Y86" s="1"/>
      <c r="Z86" s="1"/>
    </row>
    <row r="87" ht="10.5" customHeight="1">
      <c r="A87" s="43"/>
      <c r="B87" s="35"/>
      <c r="C87" s="58" t="s">
        <v>128</v>
      </c>
      <c r="D87" s="186"/>
      <c r="E87" s="94"/>
      <c r="F87" s="187"/>
      <c r="G87" s="59"/>
      <c r="H87" s="26"/>
      <c r="I87" s="152"/>
      <c r="J87" s="153"/>
      <c r="K87" s="153" t="s">
        <v>121</v>
      </c>
      <c r="L87" s="153"/>
      <c r="M87" s="153" t="s">
        <v>105</v>
      </c>
      <c r="N87" s="153"/>
      <c r="O87" s="153" t="s">
        <v>129</v>
      </c>
      <c r="P87" s="154"/>
      <c r="Q87" s="155"/>
      <c r="R87" s="156"/>
      <c r="S87" s="35"/>
      <c r="T87" s="35"/>
      <c r="U87" s="35"/>
      <c r="V87" s="35"/>
      <c r="W87" s="35"/>
      <c r="X87" s="35"/>
      <c r="Y87" s="35"/>
      <c r="Z87" s="35"/>
    </row>
    <row r="88" ht="12.75" customHeight="1">
      <c r="A88" s="49"/>
      <c r="B88" s="50">
        <v>12.0</v>
      </c>
      <c r="C88" s="51" t="s">
        <v>130</v>
      </c>
      <c r="D88" s="183"/>
      <c r="E88" s="99">
        <v>2000.0</v>
      </c>
      <c r="F88" s="159"/>
      <c r="G88" s="160" t="s">
        <v>210</v>
      </c>
      <c r="H88" s="26"/>
      <c r="I88" s="147"/>
      <c r="J88" s="148"/>
      <c r="K88" s="148"/>
      <c r="L88" s="148"/>
      <c r="M88" s="148">
        <v>2000.0</v>
      </c>
      <c r="N88" s="148"/>
      <c r="O88" s="148">
        <f>25*0</f>
        <v>0</v>
      </c>
      <c r="P88" s="149"/>
      <c r="Q88" s="150">
        <f>SUM(I88:P88)</f>
        <v>2000</v>
      </c>
      <c r="R88" s="151">
        <f>E88-Q88</f>
        <v>0</v>
      </c>
      <c r="S88" s="1"/>
      <c r="T88" s="1"/>
      <c r="U88" s="1"/>
      <c r="V88" s="1"/>
      <c r="W88" s="1"/>
      <c r="X88" s="1"/>
      <c r="Y88" s="1"/>
      <c r="Z88" s="1"/>
    </row>
    <row r="89" ht="10.5" customHeight="1">
      <c r="A89" s="43"/>
      <c r="B89" s="35"/>
      <c r="C89" s="58" t="s">
        <v>131</v>
      </c>
      <c r="D89" s="186"/>
      <c r="E89" s="94"/>
      <c r="F89" s="187"/>
      <c r="G89" s="59"/>
      <c r="H89" s="26"/>
      <c r="I89" s="152"/>
      <c r="J89" s="153"/>
      <c r="K89" s="153"/>
      <c r="L89" s="153"/>
      <c r="M89" s="153" t="s">
        <v>132</v>
      </c>
      <c r="N89" s="153"/>
      <c r="O89" s="153" t="s">
        <v>133</v>
      </c>
      <c r="P89" s="154"/>
      <c r="Q89" s="155"/>
      <c r="R89" s="156"/>
      <c r="S89" s="35"/>
      <c r="T89" s="35"/>
      <c r="U89" s="35"/>
      <c r="V89" s="35"/>
      <c r="W89" s="35"/>
      <c r="X89" s="35"/>
      <c r="Y89" s="35"/>
      <c r="Z89" s="35"/>
    </row>
    <row r="90" ht="12.75" customHeight="1">
      <c r="A90" s="49"/>
      <c r="B90" s="50">
        <v>13.0</v>
      </c>
      <c r="C90" s="51" t="s">
        <v>134</v>
      </c>
      <c r="D90" s="183"/>
      <c r="E90" s="105">
        <v>23000.0</v>
      </c>
      <c r="F90" s="185"/>
      <c r="G90" s="160" t="s">
        <v>135</v>
      </c>
      <c r="H90" s="26"/>
      <c r="I90" s="147"/>
      <c r="J90" s="148"/>
      <c r="K90" s="148">
        <f>E38</f>
        <v>6000</v>
      </c>
      <c r="L90" s="148"/>
      <c r="M90" s="148">
        <v>5000.0</v>
      </c>
      <c r="N90" s="148"/>
      <c r="O90" s="148">
        <f>20*600</f>
        <v>12000</v>
      </c>
      <c r="P90" s="149"/>
      <c r="Q90" s="150">
        <f>SUM(I90:P90)</f>
        <v>23000</v>
      </c>
      <c r="R90" s="151">
        <f>E90-Q90</f>
        <v>0</v>
      </c>
      <c r="S90" s="1"/>
      <c r="T90" s="1"/>
      <c r="U90" s="1"/>
      <c r="V90" s="1"/>
      <c r="W90" s="1"/>
      <c r="X90" s="1"/>
      <c r="Y90" s="1"/>
      <c r="Z90" s="1"/>
    </row>
    <row r="91" ht="10.5" customHeight="1">
      <c r="A91" s="43"/>
      <c r="B91" s="35"/>
      <c r="C91" s="58" t="s">
        <v>136</v>
      </c>
      <c r="D91" s="186"/>
      <c r="E91" s="94"/>
      <c r="F91" s="187"/>
      <c r="G91" s="59"/>
      <c r="H91" s="26"/>
      <c r="I91" s="152"/>
      <c r="J91" s="153"/>
      <c r="K91" s="153" t="s">
        <v>121</v>
      </c>
      <c r="L91" s="153"/>
      <c r="M91" s="153" t="s">
        <v>137</v>
      </c>
      <c r="N91" s="153"/>
      <c r="O91" s="153" t="s">
        <v>138</v>
      </c>
      <c r="P91" s="154"/>
      <c r="Q91" s="155"/>
      <c r="R91" s="156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49"/>
      <c r="B92" s="50">
        <v>14.0</v>
      </c>
      <c r="C92" s="51" t="s">
        <v>141</v>
      </c>
      <c r="D92" s="183"/>
      <c r="E92" s="99">
        <v>1000.0</v>
      </c>
      <c r="F92" s="159"/>
      <c r="G92" s="160" t="s">
        <v>211</v>
      </c>
      <c r="H92" s="26"/>
      <c r="I92" s="147"/>
      <c r="J92" s="148"/>
      <c r="K92" s="148"/>
      <c r="L92" s="148"/>
      <c r="M92" s="148">
        <v>1000.0</v>
      </c>
      <c r="N92" s="148"/>
      <c r="O92" s="148"/>
      <c r="P92" s="149"/>
      <c r="Q92" s="150">
        <f>SUM(I92:P92)</f>
        <v>1000</v>
      </c>
      <c r="R92" s="151">
        <f>E92-Q92</f>
        <v>0</v>
      </c>
      <c r="S92" s="1"/>
      <c r="T92" s="1"/>
      <c r="U92" s="1"/>
      <c r="V92" s="1"/>
      <c r="W92" s="1"/>
      <c r="X92" s="1"/>
      <c r="Y92" s="1"/>
      <c r="Z92" s="1"/>
    </row>
    <row r="93" ht="10.5" customHeight="1">
      <c r="A93" s="43"/>
      <c r="B93" s="35"/>
      <c r="C93" s="58" t="s">
        <v>142</v>
      </c>
      <c r="D93" s="186"/>
      <c r="E93" s="94"/>
      <c r="F93" s="187"/>
      <c r="G93" s="59"/>
      <c r="H93" s="26"/>
      <c r="I93" s="152"/>
      <c r="J93" s="153"/>
      <c r="K93" s="153"/>
      <c r="L93" s="153"/>
      <c r="M93" s="153" t="s">
        <v>137</v>
      </c>
      <c r="N93" s="153"/>
      <c r="O93" s="153"/>
      <c r="P93" s="154"/>
      <c r="Q93" s="155"/>
      <c r="R93" s="156"/>
      <c r="S93" s="35"/>
      <c r="T93" s="35"/>
      <c r="U93" s="35"/>
      <c r="V93" s="35"/>
      <c r="W93" s="35"/>
      <c r="X93" s="35"/>
      <c r="Y93" s="35"/>
      <c r="Z93" s="35"/>
    </row>
    <row r="94" ht="12.75" customHeight="1">
      <c r="A94" s="49"/>
      <c r="B94" s="50">
        <v>15.0</v>
      </c>
      <c r="C94" s="51" t="s">
        <v>212</v>
      </c>
      <c r="D94" s="183"/>
      <c r="E94" s="99">
        <v>68000.0</v>
      </c>
      <c r="F94" s="159"/>
      <c r="G94" s="160" t="s">
        <v>213</v>
      </c>
      <c r="H94" s="26"/>
      <c r="I94" s="147"/>
      <c r="J94" s="148"/>
      <c r="K94" s="148">
        <f>E40</f>
        <v>40500</v>
      </c>
      <c r="L94" s="148"/>
      <c r="M94" s="148">
        <v>5000.0</v>
      </c>
      <c r="N94" s="148"/>
      <c r="O94" s="148">
        <f>900*25</f>
        <v>22500</v>
      </c>
      <c r="P94" s="149"/>
      <c r="Q94" s="150">
        <f>SUM(I94:P94)</f>
        <v>68000</v>
      </c>
      <c r="R94" s="151">
        <f>E94-Q94</f>
        <v>0</v>
      </c>
      <c r="S94" s="1"/>
      <c r="T94" s="1"/>
      <c r="U94" s="1"/>
      <c r="V94" s="1"/>
      <c r="W94" s="1"/>
      <c r="X94" s="1"/>
      <c r="Y94" s="1"/>
      <c r="Z94" s="1"/>
    </row>
    <row r="95" ht="10.5" customHeight="1">
      <c r="A95" s="43"/>
      <c r="B95" s="35"/>
      <c r="C95" s="58" t="s">
        <v>214</v>
      </c>
      <c r="D95" s="186"/>
      <c r="E95" s="94"/>
      <c r="F95" s="187"/>
      <c r="G95" s="59"/>
      <c r="H95" s="26"/>
      <c r="I95" s="152"/>
      <c r="J95" s="153"/>
      <c r="K95" s="153" t="s">
        <v>121</v>
      </c>
      <c r="L95" s="153"/>
      <c r="M95" s="153" t="s">
        <v>137</v>
      </c>
      <c r="N95" s="153"/>
      <c r="O95" s="153" t="s">
        <v>215</v>
      </c>
      <c r="P95" s="154"/>
      <c r="Q95" s="155"/>
      <c r="R95" s="156"/>
      <c r="S95" s="35"/>
      <c r="T95" s="35"/>
      <c r="U95" s="35"/>
      <c r="V95" s="35"/>
      <c r="W95" s="35"/>
      <c r="X95" s="35"/>
      <c r="Y95" s="35"/>
      <c r="Z95" s="35"/>
    </row>
    <row r="96" ht="12.75" customHeight="1">
      <c r="A96" s="49"/>
      <c r="B96" s="50">
        <v>16.0</v>
      </c>
      <c r="C96" s="221" t="s">
        <v>216</v>
      </c>
      <c r="D96" s="222"/>
      <c r="E96" s="223">
        <v>0.0</v>
      </c>
      <c r="F96" s="185"/>
      <c r="G96" s="160" t="s">
        <v>213</v>
      </c>
      <c r="H96" s="26"/>
      <c r="I96" s="147"/>
      <c r="J96" s="148"/>
      <c r="K96" s="148">
        <f>E42</f>
        <v>0</v>
      </c>
      <c r="L96" s="148"/>
      <c r="M96" s="148">
        <v>0.0</v>
      </c>
      <c r="N96" s="148"/>
      <c r="O96" s="148">
        <v>0.0</v>
      </c>
      <c r="P96" s="149"/>
      <c r="Q96" s="150">
        <f>SUM(I96:P96)</f>
        <v>0</v>
      </c>
      <c r="R96" s="151">
        <f>E96-Q96</f>
        <v>0</v>
      </c>
      <c r="S96" s="1"/>
      <c r="T96" s="1"/>
      <c r="U96" s="1"/>
      <c r="V96" s="1"/>
      <c r="W96" s="1"/>
      <c r="X96" s="1"/>
      <c r="Y96" s="1"/>
      <c r="Z96" s="1"/>
    </row>
    <row r="97" ht="10.5" customHeight="1">
      <c r="A97" s="43"/>
      <c r="B97" s="35"/>
      <c r="C97" s="224" t="s">
        <v>217</v>
      </c>
      <c r="D97" s="225"/>
      <c r="E97" s="226"/>
      <c r="F97" s="187"/>
      <c r="G97" s="59"/>
      <c r="H97" s="26"/>
      <c r="I97" s="152"/>
      <c r="J97" s="153"/>
      <c r="K97" s="153" t="s">
        <v>121</v>
      </c>
      <c r="L97" s="153"/>
      <c r="M97" s="153" t="s">
        <v>137</v>
      </c>
      <c r="N97" s="153"/>
      <c r="O97" s="153" t="s">
        <v>218</v>
      </c>
      <c r="P97" s="154"/>
      <c r="Q97" s="155"/>
      <c r="R97" s="156"/>
      <c r="S97" s="35"/>
      <c r="T97" s="35"/>
      <c r="U97" s="35"/>
      <c r="V97" s="35"/>
      <c r="W97" s="35"/>
      <c r="X97" s="35"/>
      <c r="Y97" s="35"/>
      <c r="Z97" s="35"/>
    </row>
    <row r="98" ht="12.75" customHeight="1">
      <c r="A98" s="49"/>
      <c r="B98" s="50">
        <v>17.0</v>
      </c>
      <c r="C98" s="221" t="s">
        <v>219</v>
      </c>
      <c r="D98" s="222"/>
      <c r="E98" s="223">
        <v>0.0</v>
      </c>
      <c r="F98" s="159"/>
      <c r="G98" s="160" t="s">
        <v>220</v>
      </c>
      <c r="H98" s="26"/>
      <c r="I98" s="147"/>
      <c r="J98" s="148"/>
      <c r="K98" s="148">
        <f>E44</f>
        <v>0</v>
      </c>
      <c r="L98" s="148"/>
      <c r="M98" s="148">
        <v>0.0</v>
      </c>
      <c r="N98" s="148"/>
      <c r="O98" s="148">
        <v>0.0</v>
      </c>
      <c r="P98" s="149"/>
      <c r="Q98" s="150">
        <f>SUM(I98:P98)</f>
        <v>0</v>
      </c>
      <c r="R98" s="151">
        <f>E98-Q98</f>
        <v>0</v>
      </c>
      <c r="S98" s="1"/>
      <c r="T98" s="1"/>
      <c r="U98" s="1"/>
      <c r="V98" s="1"/>
      <c r="W98" s="1"/>
      <c r="X98" s="1"/>
      <c r="Y98" s="1"/>
      <c r="Z98" s="1"/>
    </row>
    <row r="99" ht="10.5" customHeight="1">
      <c r="A99" s="43"/>
      <c r="B99" s="35"/>
      <c r="C99" s="224" t="s">
        <v>214</v>
      </c>
      <c r="D99" s="225"/>
      <c r="E99" s="226"/>
      <c r="F99" s="187"/>
      <c r="G99" s="59"/>
      <c r="H99" s="26"/>
      <c r="I99" s="152"/>
      <c r="J99" s="153"/>
      <c r="K99" s="153" t="s">
        <v>121</v>
      </c>
      <c r="L99" s="153"/>
      <c r="M99" s="153" t="s">
        <v>137</v>
      </c>
      <c r="N99" s="153"/>
      <c r="O99" s="153" t="s">
        <v>221</v>
      </c>
      <c r="P99" s="154"/>
      <c r="Q99" s="155"/>
      <c r="R99" s="156"/>
      <c r="S99" s="35"/>
      <c r="T99" s="35"/>
      <c r="U99" s="35"/>
      <c r="V99" s="35"/>
      <c r="W99" s="35"/>
      <c r="X99" s="35"/>
      <c r="Y99" s="35"/>
      <c r="Z99" s="35"/>
    </row>
    <row r="100" ht="12.75" customHeight="1">
      <c r="A100" s="49"/>
      <c r="B100" s="50">
        <v>18.0</v>
      </c>
      <c r="C100" s="51" t="s">
        <v>146</v>
      </c>
      <c r="D100" s="183"/>
      <c r="E100" s="99">
        <v>3000.0</v>
      </c>
      <c r="F100" s="159"/>
      <c r="G100" s="55" t="s">
        <v>210</v>
      </c>
      <c r="H100" s="26"/>
      <c r="I100" s="147"/>
      <c r="J100" s="148"/>
      <c r="K100" s="148"/>
      <c r="L100" s="148"/>
      <c r="M100" s="148">
        <v>3000.0</v>
      </c>
      <c r="N100" s="148"/>
      <c r="O100" s="148"/>
      <c r="P100" s="149"/>
      <c r="Q100" s="150">
        <f>SUM(I100:P100)</f>
        <v>3000</v>
      </c>
      <c r="R100" s="151">
        <f>E100-Q100</f>
        <v>0</v>
      </c>
      <c r="S100" s="1"/>
      <c r="T100" s="1"/>
      <c r="U100" s="1"/>
      <c r="V100" s="1"/>
      <c r="W100" s="1"/>
      <c r="X100" s="1"/>
      <c r="Y100" s="1"/>
      <c r="Z100" s="1"/>
    </row>
    <row r="101" ht="10.5" customHeight="1">
      <c r="A101" s="43"/>
      <c r="B101" s="35"/>
      <c r="C101" s="58" t="s">
        <v>131</v>
      </c>
      <c r="D101" s="186"/>
      <c r="E101" s="94"/>
      <c r="F101" s="192"/>
      <c r="G101" s="48"/>
      <c r="H101" s="26"/>
      <c r="I101" s="152"/>
      <c r="J101" s="153"/>
      <c r="K101" s="153"/>
      <c r="L101" s="153"/>
      <c r="M101" s="153" t="s">
        <v>105</v>
      </c>
      <c r="N101" s="153"/>
      <c r="O101" s="153"/>
      <c r="P101" s="154"/>
      <c r="Q101" s="155"/>
      <c r="R101" s="156"/>
      <c r="S101" s="35"/>
      <c r="T101" s="35"/>
      <c r="U101" s="35"/>
      <c r="V101" s="35"/>
      <c r="W101" s="35"/>
      <c r="X101" s="35"/>
      <c r="Y101" s="35"/>
      <c r="Z101" s="35"/>
    </row>
    <row r="102" ht="12.75" customHeight="1">
      <c r="A102" s="49"/>
      <c r="B102" s="50">
        <v>19.0</v>
      </c>
      <c r="C102" s="51" t="s">
        <v>147</v>
      </c>
      <c r="D102" s="183"/>
      <c r="E102" s="99">
        <v>2500.0</v>
      </c>
      <c r="F102" s="193"/>
      <c r="G102" s="55" t="s">
        <v>148</v>
      </c>
      <c r="H102" s="26"/>
      <c r="I102" s="147">
        <v>500.0</v>
      </c>
      <c r="J102" s="148"/>
      <c r="K102" s="148"/>
      <c r="L102" s="148"/>
      <c r="M102" s="148">
        <v>2000.0</v>
      </c>
      <c r="N102" s="148"/>
      <c r="O102" s="148"/>
      <c r="P102" s="149"/>
      <c r="Q102" s="150">
        <f>SUM(I102:P102)</f>
        <v>2500</v>
      </c>
      <c r="R102" s="151">
        <f>E102-Q102</f>
        <v>0</v>
      </c>
      <c r="S102" s="1"/>
      <c r="T102" s="1"/>
      <c r="U102" s="1"/>
      <c r="V102" s="1"/>
      <c r="W102" s="1"/>
      <c r="X102" s="1"/>
      <c r="Y102" s="1"/>
      <c r="Z102" s="1"/>
    </row>
    <row r="103" ht="10.5" customHeight="1">
      <c r="A103" s="43"/>
      <c r="B103" s="35"/>
      <c r="C103" s="58" t="s">
        <v>149</v>
      </c>
      <c r="D103" s="186"/>
      <c r="E103" s="94"/>
      <c r="F103" s="192"/>
      <c r="G103" s="48"/>
      <c r="H103" s="26"/>
      <c r="I103" s="152"/>
      <c r="J103" s="153"/>
      <c r="K103" s="153"/>
      <c r="L103" s="153"/>
      <c r="M103" s="153"/>
      <c r="N103" s="153"/>
      <c r="O103" s="153"/>
      <c r="P103" s="154"/>
      <c r="Q103" s="155"/>
      <c r="R103" s="156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49"/>
      <c r="B104" s="50">
        <v>20.0</v>
      </c>
      <c r="C104" s="51" t="s">
        <v>150</v>
      </c>
      <c r="D104" s="183"/>
      <c r="E104" s="99">
        <v>40000.0</v>
      </c>
      <c r="F104" s="159"/>
      <c r="G104" s="55" t="s">
        <v>14</v>
      </c>
      <c r="H104" s="26"/>
      <c r="I104" s="147"/>
      <c r="J104" s="148">
        <v>40000.0</v>
      </c>
      <c r="K104" s="148"/>
      <c r="L104" s="148"/>
      <c r="M104" s="148"/>
      <c r="N104" s="148"/>
      <c r="O104" s="148"/>
      <c r="P104" s="149"/>
      <c r="Q104" s="150">
        <f>SUM(I104:P104)</f>
        <v>40000</v>
      </c>
      <c r="R104" s="151">
        <f>E104-Q104</f>
        <v>0</v>
      </c>
      <c r="S104" s="1"/>
      <c r="T104" s="1"/>
      <c r="U104" s="1"/>
      <c r="V104" s="1"/>
      <c r="W104" s="1"/>
      <c r="X104" s="1"/>
      <c r="Y104" s="1"/>
      <c r="Z104" s="1"/>
    </row>
    <row r="105" ht="10.5" customHeight="1">
      <c r="A105" s="43"/>
      <c r="B105" s="35"/>
      <c r="C105" s="58" t="s">
        <v>151</v>
      </c>
      <c r="D105" s="186"/>
      <c r="E105" s="94"/>
      <c r="F105" s="192"/>
      <c r="G105" s="48"/>
      <c r="H105" s="26"/>
      <c r="I105" s="152"/>
      <c r="J105" s="153"/>
      <c r="K105" s="153"/>
      <c r="L105" s="153"/>
      <c r="M105" s="153"/>
      <c r="N105" s="153"/>
      <c r="O105" s="153"/>
      <c r="P105" s="154"/>
      <c r="Q105" s="155"/>
      <c r="R105" s="156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49"/>
      <c r="B106" s="50">
        <v>21.0</v>
      </c>
      <c r="C106" s="51" t="s">
        <v>222</v>
      </c>
      <c r="D106" s="183"/>
      <c r="E106" s="99">
        <v>10000.0</v>
      </c>
      <c r="F106" s="159"/>
      <c r="G106" s="55" t="s">
        <v>14</v>
      </c>
      <c r="H106" s="26"/>
      <c r="I106" s="147"/>
      <c r="J106" s="148">
        <v>10000.0</v>
      </c>
      <c r="K106" s="148"/>
      <c r="L106" s="148"/>
      <c r="M106" s="148">
        <v>0.0</v>
      </c>
      <c r="N106" s="148"/>
      <c r="O106" s="148"/>
      <c r="P106" s="149"/>
      <c r="Q106" s="150">
        <f>SUM(I106:P106)</f>
        <v>10000</v>
      </c>
      <c r="R106" s="151">
        <f>E106-Q106</f>
        <v>0</v>
      </c>
      <c r="S106" s="1"/>
      <c r="T106" s="1"/>
      <c r="U106" s="1"/>
      <c r="V106" s="1"/>
      <c r="W106" s="1"/>
      <c r="X106" s="1"/>
      <c r="Y106" s="1"/>
      <c r="Z106" s="1"/>
    </row>
    <row r="107" ht="10.5" customHeight="1">
      <c r="A107" s="43"/>
      <c r="B107" s="35"/>
      <c r="C107" s="58" t="s">
        <v>151</v>
      </c>
      <c r="D107" s="186"/>
      <c r="E107" s="94"/>
      <c r="F107" s="192"/>
      <c r="G107" s="48"/>
      <c r="H107" s="26"/>
      <c r="I107" s="152"/>
      <c r="J107" s="153"/>
      <c r="K107" s="153"/>
      <c r="L107" s="153"/>
      <c r="M107" s="153"/>
      <c r="N107" s="153"/>
      <c r="O107" s="153"/>
      <c r="P107" s="154"/>
      <c r="Q107" s="155"/>
      <c r="R107" s="156"/>
      <c r="S107" s="35"/>
      <c r="T107" s="35"/>
      <c r="U107" s="35"/>
      <c r="V107" s="35"/>
      <c r="W107" s="35"/>
      <c r="X107" s="35"/>
      <c r="Y107" s="35"/>
      <c r="Z107" s="35"/>
    </row>
    <row r="108" ht="12.75" hidden="1" customHeight="1">
      <c r="A108" s="49"/>
      <c r="B108" s="50">
        <v>22.0</v>
      </c>
      <c r="C108" s="51" t="s">
        <v>223</v>
      </c>
      <c r="D108" s="183"/>
      <c r="E108" s="99">
        <v>0.0</v>
      </c>
      <c r="F108" s="159"/>
      <c r="G108" s="55" t="s">
        <v>14</v>
      </c>
      <c r="H108" s="26"/>
      <c r="I108" s="147"/>
      <c r="J108" s="148">
        <v>0.0</v>
      </c>
      <c r="K108" s="148"/>
      <c r="L108" s="148"/>
      <c r="M108" s="148">
        <v>0.0</v>
      </c>
      <c r="N108" s="148"/>
      <c r="O108" s="148"/>
      <c r="P108" s="149"/>
      <c r="Q108" s="150">
        <f>SUM(I108:P108)</f>
        <v>0</v>
      </c>
      <c r="R108" s="151">
        <f>E108-Q108</f>
        <v>0</v>
      </c>
      <c r="S108" s="1"/>
      <c r="T108" s="1"/>
      <c r="U108" s="1"/>
      <c r="V108" s="1"/>
      <c r="W108" s="1"/>
      <c r="X108" s="1"/>
      <c r="Y108" s="1"/>
      <c r="Z108" s="1"/>
    </row>
    <row r="109" ht="10.5" hidden="1" customHeight="1">
      <c r="A109" s="43"/>
      <c r="B109" s="35"/>
      <c r="C109" s="58" t="s">
        <v>151</v>
      </c>
      <c r="D109" s="186"/>
      <c r="E109" s="94"/>
      <c r="F109" s="192"/>
      <c r="G109" s="48"/>
      <c r="H109" s="26"/>
      <c r="I109" s="152"/>
      <c r="J109" s="153"/>
      <c r="K109" s="153"/>
      <c r="L109" s="153"/>
      <c r="M109" s="153"/>
      <c r="N109" s="153"/>
      <c r="O109" s="153"/>
      <c r="P109" s="154"/>
      <c r="Q109" s="155"/>
      <c r="R109" s="156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49"/>
      <c r="B110" s="50">
        <v>23.0</v>
      </c>
      <c r="C110" s="51" t="s">
        <v>153</v>
      </c>
      <c r="D110" s="183"/>
      <c r="E110" s="99">
        <v>3000.0</v>
      </c>
      <c r="F110" s="159"/>
      <c r="G110" s="55" t="s">
        <v>154</v>
      </c>
      <c r="H110" s="26"/>
      <c r="I110" s="147">
        <v>2500.0</v>
      </c>
      <c r="J110" s="148"/>
      <c r="K110" s="148"/>
      <c r="L110" s="148"/>
      <c r="M110" s="148">
        <v>500.0</v>
      </c>
      <c r="N110" s="148"/>
      <c r="O110" s="148"/>
      <c r="P110" s="149"/>
      <c r="Q110" s="150">
        <f>SUM(I110:P110)</f>
        <v>3000</v>
      </c>
      <c r="R110" s="151">
        <f>E110-Q110</f>
        <v>0</v>
      </c>
      <c r="S110" s="1"/>
      <c r="T110" s="1"/>
      <c r="U110" s="1"/>
      <c r="V110" s="1"/>
      <c r="W110" s="1"/>
      <c r="X110" s="1"/>
      <c r="Y110" s="1"/>
      <c r="Z110" s="1"/>
    </row>
    <row r="111" ht="10.5" customHeight="1">
      <c r="A111" s="43"/>
      <c r="B111" s="35"/>
      <c r="C111" s="58" t="s">
        <v>155</v>
      </c>
      <c r="D111" s="186"/>
      <c r="E111" s="94"/>
      <c r="F111" s="192"/>
      <c r="G111" s="48"/>
      <c r="H111" s="26"/>
      <c r="I111" s="152"/>
      <c r="J111" s="153"/>
      <c r="K111" s="153"/>
      <c r="L111" s="153"/>
      <c r="M111" s="153"/>
      <c r="N111" s="153"/>
      <c r="O111" s="153"/>
      <c r="P111" s="154"/>
      <c r="Q111" s="155"/>
      <c r="R111" s="156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49"/>
      <c r="B112" s="50">
        <v>24.0</v>
      </c>
      <c r="C112" s="51" t="s">
        <v>156</v>
      </c>
      <c r="D112" s="183"/>
      <c r="E112" s="99">
        <v>500.0</v>
      </c>
      <c r="F112" s="159"/>
      <c r="G112" s="55" t="s">
        <v>154</v>
      </c>
      <c r="H112" s="26"/>
      <c r="I112" s="147"/>
      <c r="J112" s="148"/>
      <c r="K112" s="148"/>
      <c r="L112" s="148"/>
      <c r="M112" s="148">
        <v>500.0</v>
      </c>
      <c r="N112" s="148"/>
      <c r="O112" s="148"/>
      <c r="P112" s="149"/>
      <c r="Q112" s="150">
        <f>SUM(I112:P112)</f>
        <v>500</v>
      </c>
      <c r="R112" s="151">
        <f>E112-Q112</f>
        <v>0</v>
      </c>
      <c r="S112" s="1"/>
      <c r="T112" s="1"/>
      <c r="U112" s="1"/>
      <c r="V112" s="1"/>
      <c r="W112" s="1"/>
      <c r="X112" s="1"/>
      <c r="Y112" s="1"/>
      <c r="Z112" s="1"/>
    </row>
    <row r="113" ht="10.5" customHeight="1">
      <c r="A113" s="43"/>
      <c r="B113" s="35"/>
      <c r="C113" s="58" t="s">
        <v>157</v>
      </c>
      <c r="D113" s="186"/>
      <c r="E113" s="94"/>
      <c r="F113" s="192"/>
      <c r="G113" s="48"/>
      <c r="H113" s="26"/>
      <c r="I113" s="152"/>
      <c r="J113" s="153"/>
      <c r="K113" s="153"/>
      <c r="L113" s="153"/>
      <c r="M113" s="153"/>
      <c r="N113" s="153"/>
      <c r="O113" s="153"/>
      <c r="P113" s="154"/>
      <c r="Q113" s="155"/>
      <c r="R113" s="156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49"/>
      <c r="B114" s="50">
        <v>25.0</v>
      </c>
      <c r="C114" s="51" t="s">
        <v>158</v>
      </c>
      <c r="D114" s="183"/>
      <c r="E114" s="99">
        <v>9000.0</v>
      </c>
      <c r="F114" s="159"/>
      <c r="G114" s="55" t="s">
        <v>210</v>
      </c>
      <c r="H114" s="26"/>
      <c r="I114" s="147">
        <v>6000.0</v>
      </c>
      <c r="J114" s="148"/>
      <c r="K114" s="148"/>
      <c r="L114" s="148"/>
      <c r="M114" s="148">
        <v>3000.0</v>
      </c>
      <c r="N114" s="148"/>
      <c r="O114" s="148"/>
      <c r="P114" s="149"/>
      <c r="Q114" s="150">
        <f>SUM(I114:P114)</f>
        <v>9000</v>
      </c>
      <c r="R114" s="151">
        <f>E114-Q114</f>
        <v>0</v>
      </c>
      <c r="S114" s="1"/>
      <c r="T114" s="1"/>
      <c r="U114" s="1"/>
      <c r="V114" s="1"/>
      <c r="W114" s="1"/>
      <c r="X114" s="1"/>
      <c r="Y114" s="1"/>
      <c r="Z114" s="1"/>
    </row>
    <row r="115" ht="10.5" customHeight="1">
      <c r="A115" s="43"/>
      <c r="B115" s="35"/>
      <c r="C115" s="58" t="s">
        <v>159</v>
      </c>
      <c r="D115" s="186"/>
      <c r="E115" s="94"/>
      <c r="F115" s="192"/>
      <c r="G115" s="48"/>
      <c r="H115" s="26"/>
      <c r="I115" s="152"/>
      <c r="J115" s="153"/>
      <c r="K115" s="153"/>
      <c r="L115" s="153"/>
      <c r="M115" s="153"/>
      <c r="N115" s="153"/>
      <c r="O115" s="153"/>
      <c r="P115" s="154"/>
      <c r="Q115" s="155"/>
      <c r="R115" s="156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49"/>
      <c r="B116" s="50">
        <v>26.0</v>
      </c>
      <c r="C116" s="51" t="s">
        <v>160</v>
      </c>
      <c r="D116" s="183"/>
      <c r="E116" s="99">
        <v>10000.0</v>
      </c>
      <c r="F116" s="159"/>
      <c r="G116" s="55" t="s">
        <v>14</v>
      </c>
      <c r="H116" s="26"/>
      <c r="I116" s="147">
        <v>8000.0</v>
      </c>
      <c r="J116" s="148"/>
      <c r="K116" s="148"/>
      <c r="L116" s="148"/>
      <c r="M116" s="148">
        <v>2000.0</v>
      </c>
      <c r="N116" s="148"/>
      <c r="O116" s="148"/>
      <c r="P116" s="149"/>
      <c r="Q116" s="150">
        <f>SUM(I116:P116)</f>
        <v>10000</v>
      </c>
      <c r="R116" s="151">
        <f>E116-Q116</f>
        <v>0</v>
      </c>
      <c r="S116" s="1"/>
      <c r="T116" s="1"/>
      <c r="U116" s="1"/>
      <c r="V116" s="1"/>
      <c r="W116" s="1"/>
      <c r="X116" s="1"/>
      <c r="Y116" s="1"/>
      <c r="Z116" s="1"/>
    </row>
    <row r="117" ht="10.5" customHeight="1">
      <c r="A117" s="43"/>
      <c r="B117" s="35"/>
      <c r="C117" s="58" t="s">
        <v>161</v>
      </c>
      <c r="D117" s="186"/>
      <c r="E117" s="88"/>
      <c r="F117" s="192"/>
      <c r="G117" s="48"/>
      <c r="H117" s="26"/>
      <c r="I117" s="152"/>
      <c r="J117" s="153"/>
      <c r="K117" s="153"/>
      <c r="L117" s="153"/>
      <c r="M117" s="153"/>
      <c r="N117" s="153"/>
      <c r="O117" s="153"/>
      <c r="P117" s="154"/>
      <c r="Q117" s="155"/>
      <c r="R117" s="156"/>
      <c r="S117" s="35"/>
      <c r="T117" s="35"/>
      <c r="U117" s="35"/>
      <c r="V117" s="35"/>
      <c r="W117" s="35"/>
      <c r="X117" s="35"/>
      <c r="Y117" s="35"/>
      <c r="Z117" s="35"/>
    </row>
    <row r="118" ht="12.75" customHeight="1">
      <c r="A118" s="49"/>
      <c r="B118" s="50">
        <v>27.0</v>
      </c>
      <c r="C118" s="51" t="s">
        <v>162</v>
      </c>
      <c r="D118" s="52"/>
      <c r="E118" s="99">
        <v>5000.0</v>
      </c>
      <c r="F118" s="54"/>
      <c r="G118" s="55" t="s">
        <v>14</v>
      </c>
      <c r="H118" s="26"/>
      <c r="I118" s="147">
        <v>5000.0</v>
      </c>
      <c r="J118" s="148"/>
      <c r="K118" s="148"/>
      <c r="L118" s="148"/>
      <c r="M118" s="148">
        <v>0.0</v>
      </c>
      <c r="N118" s="148"/>
      <c r="O118" s="148"/>
      <c r="P118" s="149"/>
      <c r="Q118" s="150">
        <f>SUM(I118:P118)</f>
        <v>5000</v>
      </c>
      <c r="R118" s="151">
        <f>E118-Q118</f>
        <v>0</v>
      </c>
      <c r="S118" s="1"/>
      <c r="T118" s="1"/>
      <c r="U118" s="1"/>
      <c r="V118" s="1"/>
      <c r="W118" s="1"/>
      <c r="X118" s="1"/>
      <c r="Y118" s="1"/>
      <c r="Z118" s="1"/>
    </row>
    <row r="119" ht="10.5" customHeight="1">
      <c r="A119" s="43"/>
      <c r="B119" s="35"/>
      <c r="C119" s="58" t="s">
        <v>163</v>
      </c>
      <c r="D119" s="59"/>
      <c r="E119" s="88"/>
      <c r="F119" s="47"/>
      <c r="G119" s="48"/>
      <c r="H119" s="26"/>
      <c r="I119" s="152"/>
      <c r="J119" s="153"/>
      <c r="K119" s="153"/>
      <c r="L119" s="153"/>
      <c r="M119" s="153"/>
      <c r="N119" s="153"/>
      <c r="O119" s="153"/>
      <c r="P119" s="154"/>
      <c r="Q119" s="155"/>
      <c r="R119" s="156"/>
      <c r="S119" s="35"/>
      <c r="T119" s="35"/>
      <c r="U119" s="35"/>
      <c r="V119" s="35"/>
      <c r="W119" s="35"/>
      <c r="X119" s="35"/>
      <c r="Y119" s="35"/>
      <c r="Z119" s="35"/>
    </row>
    <row r="120" ht="12.75" customHeight="1">
      <c r="A120" s="49"/>
      <c r="B120" s="50">
        <v>28.0</v>
      </c>
      <c r="C120" s="51" t="s">
        <v>164</v>
      </c>
      <c r="D120" s="52"/>
      <c r="E120" s="99">
        <v>3000.0</v>
      </c>
      <c r="F120" s="54"/>
      <c r="G120" s="55" t="s">
        <v>154</v>
      </c>
      <c r="H120" s="26"/>
      <c r="I120" s="147">
        <v>3000.0</v>
      </c>
      <c r="J120" s="148"/>
      <c r="K120" s="148"/>
      <c r="L120" s="148"/>
      <c r="M120" s="148">
        <v>0.0</v>
      </c>
      <c r="N120" s="148"/>
      <c r="O120" s="148"/>
      <c r="P120" s="149"/>
      <c r="Q120" s="150">
        <f>SUM(I120:P120)</f>
        <v>3000</v>
      </c>
      <c r="R120" s="151">
        <f>E120-Q120</f>
        <v>0</v>
      </c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43"/>
      <c r="B121" s="35"/>
      <c r="C121" s="58" t="s">
        <v>165</v>
      </c>
      <c r="D121" s="59"/>
      <c r="E121" s="88"/>
      <c r="F121" s="47"/>
      <c r="G121" s="48"/>
      <c r="H121" s="26"/>
      <c r="I121" s="152"/>
      <c r="J121" s="153"/>
      <c r="K121" s="153"/>
      <c r="L121" s="153"/>
      <c r="M121" s="153"/>
      <c r="N121" s="153"/>
      <c r="O121" s="153"/>
      <c r="P121" s="154"/>
      <c r="Q121" s="155"/>
      <c r="R121" s="156"/>
      <c r="S121" s="35"/>
      <c r="T121" s="35"/>
      <c r="U121" s="35"/>
      <c r="V121" s="35"/>
      <c r="W121" s="35"/>
      <c r="X121" s="35"/>
      <c r="Y121" s="35"/>
      <c r="Z121" s="35"/>
    </row>
    <row r="122" ht="12.75" customHeight="1">
      <c r="A122" s="49"/>
      <c r="B122" s="50">
        <v>29.0</v>
      </c>
      <c r="C122" s="51" t="s">
        <v>166</v>
      </c>
      <c r="D122" s="52"/>
      <c r="E122" s="99">
        <v>5000.0</v>
      </c>
      <c r="F122" s="54"/>
      <c r="G122" s="55" t="s">
        <v>14</v>
      </c>
      <c r="H122" s="26"/>
      <c r="I122" s="147"/>
      <c r="J122" s="148"/>
      <c r="K122" s="148"/>
      <c r="L122" s="148"/>
      <c r="M122" s="148">
        <v>5000.0</v>
      </c>
      <c r="N122" s="148"/>
      <c r="O122" s="148"/>
      <c r="P122" s="149"/>
      <c r="Q122" s="150">
        <f>SUM(I122:P122)</f>
        <v>5000</v>
      </c>
      <c r="R122" s="151">
        <f>E122-Q122</f>
        <v>0</v>
      </c>
      <c r="S122" s="1"/>
      <c r="T122" s="1"/>
      <c r="U122" s="1"/>
      <c r="V122" s="1"/>
      <c r="W122" s="1"/>
      <c r="X122" s="1"/>
      <c r="Y122" s="1"/>
      <c r="Z122" s="1"/>
    </row>
    <row r="123" ht="10.5" customHeight="1">
      <c r="A123" s="56"/>
      <c r="B123" s="57"/>
      <c r="C123" s="58" t="s">
        <v>167</v>
      </c>
      <c r="D123" s="59"/>
      <c r="E123" s="88"/>
      <c r="F123" s="47"/>
      <c r="G123" s="48"/>
      <c r="H123" s="26"/>
      <c r="I123" s="152"/>
      <c r="J123" s="153"/>
      <c r="K123" s="153"/>
      <c r="L123" s="153"/>
      <c r="M123" s="153"/>
      <c r="N123" s="153"/>
      <c r="O123" s="153"/>
      <c r="P123" s="154"/>
      <c r="Q123" s="155"/>
      <c r="R123" s="156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49"/>
      <c r="B124" s="50">
        <v>30.0</v>
      </c>
      <c r="C124" s="51" t="s">
        <v>168</v>
      </c>
      <c r="D124" s="52"/>
      <c r="E124" s="99">
        <v>5000.0</v>
      </c>
      <c r="F124" s="54"/>
      <c r="G124" s="55" t="s">
        <v>14</v>
      </c>
      <c r="H124" s="26"/>
      <c r="I124" s="147"/>
      <c r="J124" s="148"/>
      <c r="K124" s="148"/>
      <c r="L124" s="148"/>
      <c r="M124" s="148">
        <v>5000.0</v>
      </c>
      <c r="N124" s="148">
        <v>0.0</v>
      </c>
      <c r="O124" s="148"/>
      <c r="P124" s="149"/>
      <c r="Q124" s="150">
        <f>SUM(I124:P124)</f>
        <v>5000</v>
      </c>
      <c r="R124" s="151">
        <f>E124-Q124</f>
        <v>0</v>
      </c>
      <c r="S124" s="1"/>
      <c r="T124" s="1"/>
      <c r="U124" s="1"/>
      <c r="V124" s="1"/>
      <c r="W124" s="1"/>
      <c r="X124" s="1"/>
      <c r="Y124" s="1"/>
      <c r="Z124" s="1"/>
    </row>
    <row r="125" ht="10.5" customHeight="1">
      <c r="A125" s="56"/>
      <c r="B125" s="57"/>
      <c r="C125" s="58" t="s">
        <v>169</v>
      </c>
      <c r="D125" s="59"/>
      <c r="E125" s="88"/>
      <c r="F125" s="47"/>
      <c r="G125" s="48"/>
      <c r="H125" s="26"/>
      <c r="I125" s="152"/>
      <c r="J125" s="153"/>
      <c r="K125" s="153"/>
      <c r="L125" s="153"/>
      <c r="M125" s="153"/>
      <c r="N125" s="153"/>
      <c r="O125" s="153"/>
      <c r="P125" s="154"/>
      <c r="Q125" s="155"/>
      <c r="R125" s="156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49"/>
      <c r="B126" s="50">
        <v>29.0</v>
      </c>
      <c r="C126" s="51" t="s">
        <v>170</v>
      </c>
      <c r="D126" s="52"/>
      <c r="E126" s="99">
        <v>35000.0</v>
      </c>
      <c r="F126" s="54"/>
      <c r="G126" s="55" t="s">
        <v>14</v>
      </c>
      <c r="H126" s="26"/>
      <c r="I126" s="147"/>
      <c r="J126" s="148"/>
      <c r="K126" s="148"/>
      <c r="L126" s="148"/>
      <c r="M126" s="148">
        <v>0.0</v>
      </c>
      <c r="N126" s="148">
        <v>35000.0</v>
      </c>
      <c r="O126" s="148"/>
      <c r="P126" s="149"/>
      <c r="Q126" s="150">
        <f>SUM(I126:P126)</f>
        <v>35000</v>
      </c>
      <c r="R126" s="151">
        <f>E126-Q126</f>
        <v>0</v>
      </c>
      <c r="S126" s="1"/>
      <c r="T126" s="1"/>
      <c r="U126" s="1"/>
      <c r="V126" s="1"/>
      <c r="W126" s="1"/>
      <c r="X126" s="1"/>
      <c r="Y126" s="1"/>
      <c r="Z126" s="1"/>
    </row>
    <row r="127" ht="10.5" customHeight="1">
      <c r="A127" s="56"/>
      <c r="B127" s="57"/>
      <c r="C127" s="58" t="s">
        <v>171</v>
      </c>
      <c r="D127" s="59"/>
      <c r="E127" s="88"/>
      <c r="F127" s="47"/>
      <c r="G127" s="48"/>
      <c r="H127" s="26"/>
      <c r="I127" s="152"/>
      <c r="J127" s="153"/>
      <c r="K127" s="153"/>
      <c r="L127" s="153"/>
      <c r="M127" s="153"/>
      <c r="N127" s="153"/>
      <c r="O127" s="153"/>
      <c r="P127" s="154"/>
      <c r="Q127" s="155"/>
      <c r="R127" s="156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43"/>
      <c r="B128" s="50">
        <v>30.0</v>
      </c>
      <c r="C128" s="51" t="s">
        <v>172</v>
      </c>
      <c r="D128" s="52"/>
      <c r="E128" s="99">
        <v>4000.0</v>
      </c>
      <c r="F128" s="195"/>
      <c r="G128" s="55" t="s">
        <v>14</v>
      </c>
      <c r="H128" s="26"/>
      <c r="I128" s="196"/>
      <c r="J128" s="197"/>
      <c r="K128" s="197"/>
      <c r="L128" s="197"/>
      <c r="M128" s="197">
        <v>4000.0</v>
      </c>
      <c r="N128" s="197"/>
      <c r="O128" s="197"/>
      <c r="P128" s="198"/>
      <c r="Q128" s="150">
        <f>SUM(I128:P128)</f>
        <v>4000</v>
      </c>
      <c r="R128" s="151">
        <f>E128-Q128</f>
        <v>0</v>
      </c>
      <c r="S128" s="35"/>
      <c r="T128" s="35"/>
      <c r="U128" s="35"/>
      <c r="V128" s="35"/>
      <c r="W128" s="35"/>
      <c r="X128" s="35"/>
      <c r="Y128" s="35"/>
      <c r="Z128" s="35"/>
    </row>
    <row r="129" ht="10.5" customHeight="1">
      <c r="A129" s="43"/>
      <c r="B129" s="35"/>
      <c r="C129" s="58" t="s">
        <v>173</v>
      </c>
      <c r="D129" s="59"/>
      <c r="E129" s="88"/>
      <c r="F129" s="177"/>
      <c r="G129" s="48"/>
      <c r="H129" s="26"/>
      <c r="I129" s="152"/>
      <c r="J129" s="153"/>
      <c r="K129" s="153"/>
      <c r="L129" s="153"/>
      <c r="M129" s="153" t="s">
        <v>105</v>
      </c>
      <c r="N129" s="153"/>
      <c r="O129" s="153"/>
      <c r="P129" s="154"/>
      <c r="Q129" s="155"/>
      <c r="R129" s="156"/>
      <c r="S129" s="35"/>
      <c r="T129" s="35"/>
      <c r="U129" s="35"/>
      <c r="V129" s="35"/>
      <c r="W129" s="35"/>
      <c r="X129" s="35"/>
      <c r="Y129" s="35"/>
      <c r="Z129" s="35"/>
    </row>
    <row r="130" ht="12.75" customHeight="1">
      <c r="A130" s="49"/>
      <c r="B130" s="50">
        <v>31.0</v>
      </c>
      <c r="C130" s="51" t="s">
        <v>174</v>
      </c>
      <c r="D130" s="52"/>
      <c r="E130" s="184">
        <v>0.0</v>
      </c>
      <c r="F130" s="157" t="s">
        <v>203</v>
      </c>
      <c r="G130" s="55" t="s">
        <v>224</v>
      </c>
      <c r="H130" s="26"/>
      <c r="I130" s="147"/>
      <c r="J130" s="148"/>
      <c r="K130" s="148"/>
      <c r="L130" s="148"/>
      <c r="M130" s="148"/>
      <c r="N130" s="148"/>
      <c r="O130" s="148"/>
      <c r="P130" s="149"/>
      <c r="Q130" s="150">
        <f>SUM(I130:P130)</f>
        <v>0</v>
      </c>
      <c r="R130" s="151">
        <f>E130-Q130</f>
        <v>0</v>
      </c>
      <c r="S130" s="1"/>
      <c r="T130" s="1"/>
      <c r="U130" s="1"/>
      <c r="V130" s="1"/>
      <c r="W130" s="1"/>
      <c r="X130" s="1"/>
      <c r="Y130" s="1"/>
      <c r="Z130" s="1"/>
    </row>
    <row r="131" ht="10.5" customHeight="1">
      <c r="A131" s="56"/>
      <c r="B131" s="57"/>
      <c r="C131" s="61" t="s">
        <v>176</v>
      </c>
      <c r="D131" s="30"/>
      <c r="E131" s="88"/>
      <c r="F131" s="47"/>
      <c r="G131" s="48"/>
      <c r="H131" s="26"/>
      <c r="I131" s="199"/>
      <c r="J131" s="200"/>
      <c r="K131" s="200"/>
      <c r="L131" s="200"/>
      <c r="M131" s="200"/>
      <c r="N131" s="200"/>
      <c r="O131" s="200"/>
      <c r="P131" s="201"/>
      <c r="Q131" s="155"/>
      <c r="R131" s="156"/>
      <c r="S131" s="35"/>
      <c r="T131" s="35"/>
      <c r="U131" s="35"/>
      <c r="V131" s="35"/>
      <c r="W131" s="35"/>
      <c r="X131" s="35"/>
      <c r="Y131" s="35"/>
      <c r="Z131" s="35"/>
    </row>
    <row r="132" ht="12.75" customHeight="1">
      <c r="A132" s="202"/>
      <c r="B132" s="203" t="s">
        <v>83</v>
      </c>
      <c r="C132" s="227" t="s">
        <v>84</v>
      </c>
      <c r="D132" s="228"/>
      <c r="E132" s="206">
        <f>SUM(E66:E131)</f>
        <v>1278950</v>
      </c>
      <c r="F132" s="207" t="s">
        <v>11</v>
      </c>
      <c r="G132" s="207" t="s">
        <v>11</v>
      </c>
      <c r="H132" s="208"/>
      <c r="I132" s="209">
        <f t="shared" ref="I132:Q132" si="1">SUM(I66:I131)</f>
        <v>920000</v>
      </c>
      <c r="J132" s="128">
        <f t="shared" si="1"/>
        <v>50000</v>
      </c>
      <c r="K132" s="128">
        <f t="shared" si="1"/>
        <v>62700</v>
      </c>
      <c r="L132" s="128">
        <f t="shared" si="1"/>
        <v>23750</v>
      </c>
      <c r="M132" s="128">
        <f t="shared" si="1"/>
        <v>114000</v>
      </c>
      <c r="N132" s="128">
        <f t="shared" si="1"/>
        <v>35000</v>
      </c>
      <c r="O132" s="128">
        <f t="shared" si="1"/>
        <v>73500</v>
      </c>
      <c r="P132" s="210">
        <f t="shared" si="1"/>
        <v>0</v>
      </c>
      <c r="Q132" s="211">
        <f t="shared" si="1"/>
        <v>1278950</v>
      </c>
      <c r="R132" s="151">
        <f>E132-Q132</f>
        <v>0</v>
      </c>
      <c r="S132" s="126"/>
      <c r="T132" s="126"/>
      <c r="U132" s="126"/>
      <c r="V132" s="126"/>
      <c r="W132" s="126"/>
      <c r="X132" s="126"/>
      <c r="Y132" s="126"/>
      <c r="Z132" s="126"/>
    </row>
    <row r="133" ht="12.0" customHeight="1">
      <c r="A133" s="1"/>
      <c r="B133" s="4"/>
      <c r="C133" s="1"/>
      <c r="D133" s="3"/>
      <c r="E133" s="3"/>
      <c r="F133" s="1"/>
      <c r="G133" s="11"/>
      <c r="H133" s="1"/>
      <c r="I133" s="151">
        <f t="shared" ref="I133:Q133" si="2">I62-I132</f>
        <v>0</v>
      </c>
      <c r="J133" s="151">
        <f t="shared" si="2"/>
        <v>0</v>
      </c>
      <c r="K133" s="151">
        <f t="shared" si="2"/>
        <v>0</v>
      </c>
      <c r="L133" s="151">
        <f t="shared" si="2"/>
        <v>0</v>
      </c>
      <c r="M133" s="151">
        <f t="shared" si="2"/>
        <v>-5000</v>
      </c>
      <c r="N133" s="151">
        <f t="shared" si="2"/>
        <v>5000</v>
      </c>
      <c r="O133" s="151">
        <f t="shared" si="2"/>
        <v>0</v>
      </c>
      <c r="P133" s="151">
        <f t="shared" si="2"/>
        <v>0</v>
      </c>
      <c r="Q133" s="151">
        <f t="shared" si="2"/>
        <v>0</v>
      </c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4"/>
      <c r="C134" s="1"/>
      <c r="D134" s="3"/>
      <c r="E134" s="3"/>
      <c r="F134" s="1"/>
      <c r="G134" s="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4"/>
      <c r="C135" s="1"/>
      <c r="D135" s="3"/>
      <c r="E135" s="3"/>
      <c r="F135" s="1"/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4"/>
      <c r="C136" s="1"/>
      <c r="D136" s="3"/>
      <c r="E136" s="3"/>
      <c r="F136" s="1"/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4"/>
      <c r="C137" s="1"/>
      <c r="D137" s="3"/>
      <c r="E137" s="3"/>
      <c r="F137" s="1"/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4"/>
      <c r="C138" s="1"/>
      <c r="D138" s="3"/>
      <c r="E138" s="3"/>
      <c r="F138" s="1"/>
      <c r="G138" s="11"/>
      <c r="H138" s="1"/>
      <c r="I138" s="1"/>
      <c r="J138" s="1"/>
      <c r="K138" s="1"/>
      <c r="L138" s="1"/>
      <c r="M138" s="1"/>
      <c r="N138" s="1"/>
      <c r="O138" s="1"/>
      <c r="P138" s="21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4"/>
      <c r="C139" s="1"/>
      <c r="D139" s="3"/>
      <c r="E139" s="3"/>
      <c r="F139" s="1"/>
      <c r="G139" s="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4"/>
      <c r="C140" s="1"/>
      <c r="D140" s="3"/>
      <c r="E140" s="3"/>
      <c r="F140" s="1"/>
      <c r="G140" s="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4"/>
      <c r="C141" s="1"/>
      <c r="D141" s="3"/>
      <c r="E141" s="3"/>
      <c r="F141" s="1"/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4"/>
      <c r="C142" s="1"/>
      <c r="D142" s="3"/>
      <c r="E142" s="3"/>
      <c r="F142" s="1"/>
      <c r="G142" s="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4"/>
      <c r="C143" s="1"/>
      <c r="D143" s="3"/>
      <c r="E143" s="3"/>
      <c r="F143" s="1"/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4"/>
      <c r="C144" s="1"/>
      <c r="D144" s="3"/>
      <c r="E144" s="3"/>
      <c r="F144" s="1"/>
      <c r="G144" s="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4"/>
      <c r="C145" s="1"/>
      <c r="D145" s="3"/>
      <c r="E145" s="3"/>
      <c r="F145" s="1"/>
      <c r="G145" s="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4"/>
      <c r="C146" s="1"/>
      <c r="D146" s="3"/>
      <c r="E146" s="3"/>
      <c r="F146" s="1"/>
      <c r="G146" s="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4"/>
      <c r="C147" s="1"/>
      <c r="D147" s="3"/>
      <c r="E147" s="3"/>
      <c r="F147" s="1"/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4"/>
      <c r="C148" s="1"/>
      <c r="D148" s="3"/>
      <c r="E148" s="3"/>
      <c r="F148" s="1"/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4"/>
      <c r="C149" s="1"/>
      <c r="D149" s="3"/>
      <c r="E149" s="3"/>
      <c r="F149" s="1"/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4"/>
      <c r="C150" s="1"/>
      <c r="D150" s="3"/>
      <c r="E150" s="3"/>
      <c r="F150" s="1"/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4"/>
      <c r="C151" s="1"/>
      <c r="D151" s="3"/>
      <c r="E151" s="3"/>
      <c r="F151" s="1"/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4"/>
      <c r="C152" s="1"/>
      <c r="D152" s="3"/>
      <c r="E152" s="3"/>
      <c r="F152" s="1"/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4"/>
      <c r="C153" s="1"/>
      <c r="D153" s="3"/>
      <c r="E153" s="3"/>
      <c r="F153" s="1"/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4"/>
      <c r="C154" s="1"/>
      <c r="D154" s="3"/>
      <c r="E154" s="3"/>
      <c r="F154" s="1"/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4"/>
      <c r="C155" s="1"/>
      <c r="D155" s="3"/>
      <c r="E155" s="3"/>
      <c r="F155" s="1"/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4"/>
      <c r="C156" s="1"/>
      <c r="D156" s="3"/>
      <c r="E156" s="3"/>
      <c r="F156" s="1"/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4"/>
      <c r="C157" s="1"/>
      <c r="D157" s="3"/>
      <c r="E157" s="3"/>
      <c r="F157" s="1"/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4"/>
      <c r="C158" s="1"/>
      <c r="D158" s="3"/>
      <c r="E158" s="3"/>
      <c r="F158" s="1"/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4"/>
      <c r="C159" s="1"/>
      <c r="D159" s="3"/>
      <c r="E159" s="3"/>
      <c r="F159" s="1"/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4"/>
      <c r="C160" s="1"/>
      <c r="D160" s="3"/>
      <c r="E160" s="3"/>
      <c r="F160" s="1"/>
      <c r="G160" s="1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4"/>
      <c r="C161" s="1"/>
      <c r="D161" s="3"/>
      <c r="E161" s="3"/>
      <c r="F161" s="1"/>
      <c r="G161" s="1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4"/>
      <c r="C162" s="1"/>
      <c r="D162" s="3"/>
      <c r="E162" s="3"/>
      <c r="F162" s="1"/>
      <c r="G162" s="1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4"/>
      <c r="C163" s="1"/>
      <c r="D163" s="3"/>
      <c r="E163" s="3"/>
      <c r="F163" s="1"/>
      <c r="G163" s="1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4"/>
      <c r="C164" s="1"/>
      <c r="D164" s="3"/>
      <c r="E164" s="3"/>
      <c r="F164" s="1"/>
      <c r="G164" s="1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4"/>
      <c r="C165" s="1"/>
      <c r="D165" s="3"/>
      <c r="E165" s="3"/>
      <c r="F165" s="1"/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4"/>
      <c r="C166" s="1"/>
      <c r="D166" s="3"/>
      <c r="E166" s="3"/>
      <c r="F166" s="1"/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4"/>
      <c r="C167" s="1"/>
      <c r="D167" s="3"/>
      <c r="E167" s="3"/>
      <c r="F167" s="1"/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4"/>
      <c r="C168" s="1"/>
      <c r="D168" s="3"/>
      <c r="E168" s="3"/>
      <c r="F168" s="1"/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4"/>
      <c r="C169" s="1"/>
      <c r="D169" s="3"/>
      <c r="E169" s="3"/>
      <c r="F169" s="1"/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4"/>
      <c r="C170" s="1"/>
      <c r="D170" s="3"/>
      <c r="E170" s="3"/>
      <c r="F170" s="1"/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4"/>
      <c r="C171" s="1"/>
      <c r="D171" s="3"/>
      <c r="E171" s="3"/>
      <c r="F171" s="1"/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4"/>
      <c r="C172" s="1"/>
      <c r="D172" s="3"/>
      <c r="E172" s="3"/>
      <c r="F172" s="1"/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4"/>
      <c r="C173" s="1"/>
      <c r="D173" s="3"/>
      <c r="E173" s="3"/>
      <c r="F173" s="1"/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4"/>
      <c r="C174" s="1"/>
      <c r="D174" s="3"/>
      <c r="E174" s="3"/>
      <c r="F174" s="1"/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4"/>
      <c r="C175" s="1"/>
      <c r="D175" s="3"/>
      <c r="E175" s="3"/>
      <c r="F175" s="1"/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4"/>
      <c r="C176" s="1"/>
      <c r="D176" s="3"/>
      <c r="E176" s="3"/>
      <c r="F176" s="1"/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4"/>
      <c r="C177" s="1"/>
      <c r="D177" s="3"/>
      <c r="E177" s="3"/>
      <c r="F177" s="1"/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4"/>
      <c r="C178" s="1"/>
      <c r="D178" s="3"/>
      <c r="E178" s="3"/>
      <c r="F178" s="1"/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4"/>
      <c r="C179" s="1"/>
      <c r="D179" s="3"/>
      <c r="E179" s="3"/>
      <c r="F179" s="1"/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4"/>
      <c r="C180" s="1"/>
      <c r="D180" s="3"/>
      <c r="E180" s="3"/>
      <c r="F180" s="1"/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4"/>
      <c r="C181" s="1"/>
      <c r="D181" s="3"/>
      <c r="E181" s="3"/>
      <c r="F181" s="1"/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4"/>
      <c r="C182" s="1"/>
      <c r="D182" s="3"/>
      <c r="E182" s="3"/>
      <c r="F182" s="1"/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4"/>
      <c r="C183" s="1"/>
      <c r="D183" s="3"/>
      <c r="E183" s="3"/>
      <c r="F183" s="1"/>
      <c r="G183" s="1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4"/>
      <c r="C184" s="1"/>
      <c r="D184" s="3"/>
      <c r="E184" s="3"/>
      <c r="F184" s="1"/>
      <c r="G184" s="1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4"/>
      <c r="C185" s="1"/>
      <c r="D185" s="3"/>
      <c r="E185" s="3"/>
      <c r="F185" s="1"/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4"/>
      <c r="C186" s="1"/>
      <c r="D186" s="3"/>
      <c r="E186" s="3"/>
      <c r="F186" s="1"/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4"/>
      <c r="C187" s="1"/>
      <c r="D187" s="3"/>
      <c r="E187" s="3"/>
      <c r="F187" s="1"/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4"/>
      <c r="C188" s="1"/>
      <c r="D188" s="3"/>
      <c r="E188" s="3"/>
      <c r="F188" s="1"/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4"/>
      <c r="C189" s="1"/>
      <c r="D189" s="3"/>
      <c r="E189" s="3"/>
      <c r="F189" s="1"/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4"/>
      <c r="C190" s="1"/>
      <c r="D190" s="3"/>
      <c r="E190" s="3"/>
      <c r="F190" s="1"/>
      <c r="G190" s="1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4"/>
      <c r="C191" s="1"/>
      <c r="D191" s="3"/>
      <c r="E191" s="3"/>
      <c r="F191" s="1"/>
      <c r="G191" s="1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4"/>
      <c r="C192" s="1"/>
      <c r="D192" s="3"/>
      <c r="E192" s="3"/>
      <c r="F192" s="1"/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4"/>
      <c r="C193" s="1"/>
      <c r="D193" s="3"/>
      <c r="E193" s="3"/>
      <c r="F193" s="1"/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4"/>
      <c r="C194" s="1"/>
      <c r="D194" s="3"/>
      <c r="E194" s="3"/>
      <c r="F194" s="1"/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4"/>
      <c r="C195" s="1"/>
      <c r="D195" s="3"/>
      <c r="E195" s="3"/>
      <c r="F195" s="1"/>
      <c r="G195" s="1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4"/>
      <c r="C196" s="1"/>
      <c r="D196" s="3"/>
      <c r="E196" s="3"/>
      <c r="F196" s="1"/>
      <c r="G196" s="1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4"/>
      <c r="C197" s="1"/>
      <c r="D197" s="3"/>
      <c r="E197" s="3"/>
      <c r="F197" s="1"/>
      <c r="G197" s="1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4"/>
      <c r="C198" s="1"/>
      <c r="D198" s="3"/>
      <c r="E198" s="3"/>
      <c r="F198" s="1"/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4"/>
      <c r="C199" s="1"/>
      <c r="D199" s="3"/>
      <c r="E199" s="3"/>
      <c r="F199" s="1"/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4"/>
      <c r="C200" s="1"/>
      <c r="D200" s="3"/>
      <c r="E200" s="3"/>
      <c r="F200" s="1"/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4"/>
      <c r="C201" s="1"/>
      <c r="D201" s="3"/>
      <c r="E201" s="3"/>
      <c r="F201" s="1"/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4"/>
      <c r="C202" s="1"/>
      <c r="D202" s="3"/>
      <c r="E202" s="3"/>
      <c r="F202" s="1"/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4"/>
      <c r="C203" s="1"/>
      <c r="D203" s="3"/>
      <c r="E203" s="3"/>
      <c r="F203" s="1"/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4"/>
      <c r="C204" s="1"/>
      <c r="D204" s="3"/>
      <c r="E204" s="3"/>
      <c r="F204" s="1"/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4"/>
      <c r="C205" s="1"/>
      <c r="D205" s="3"/>
      <c r="E205" s="3"/>
      <c r="F205" s="1"/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4"/>
      <c r="C206" s="1"/>
      <c r="D206" s="3"/>
      <c r="E206" s="3"/>
      <c r="F206" s="1"/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4"/>
      <c r="C207" s="1"/>
      <c r="D207" s="3"/>
      <c r="E207" s="3"/>
      <c r="F207" s="1"/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4"/>
      <c r="C208" s="1"/>
      <c r="D208" s="3"/>
      <c r="E208" s="3"/>
      <c r="F208" s="1"/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4"/>
      <c r="C209" s="1"/>
      <c r="D209" s="3"/>
      <c r="E209" s="3"/>
      <c r="F209" s="1"/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4"/>
      <c r="C210" s="1"/>
      <c r="D210" s="3"/>
      <c r="E210" s="3"/>
      <c r="F210" s="1"/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4"/>
      <c r="C211" s="1"/>
      <c r="D211" s="3"/>
      <c r="E211" s="3"/>
      <c r="F211" s="1"/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4"/>
      <c r="C212" s="1"/>
      <c r="D212" s="3"/>
      <c r="E212" s="3"/>
      <c r="F212" s="1"/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4"/>
      <c r="C213" s="1"/>
      <c r="D213" s="3"/>
      <c r="E213" s="3"/>
      <c r="F213" s="1"/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4"/>
      <c r="C214" s="1"/>
      <c r="D214" s="3"/>
      <c r="E214" s="3"/>
      <c r="F214" s="1"/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4"/>
      <c r="C215" s="1"/>
      <c r="D215" s="3"/>
      <c r="E215" s="3"/>
      <c r="F215" s="1"/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4"/>
      <c r="C216" s="1"/>
      <c r="D216" s="3"/>
      <c r="E216" s="3"/>
      <c r="F216" s="1"/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4"/>
      <c r="C217" s="1"/>
      <c r="D217" s="3"/>
      <c r="E217" s="3"/>
      <c r="F217" s="1"/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4"/>
      <c r="C218" s="1"/>
      <c r="D218" s="3"/>
      <c r="E218" s="3"/>
      <c r="F218" s="1"/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4"/>
      <c r="C219" s="1"/>
      <c r="D219" s="3"/>
      <c r="E219" s="3"/>
      <c r="F219" s="1"/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4"/>
      <c r="C220" s="1"/>
      <c r="D220" s="3"/>
      <c r="E220" s="3"/>
      <c r="F220" s="1"/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4"/>
      <c r="C221" s="1"/>
      <c r="D221" s="3"/>
      <c r="E221" s="3"/>
      <c r="F221" s="1"/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4"/>
      <c r="C222" s="1"/>
      <c r="D222" s="3"/>
      <c r="E222" s="3"/>
      <c r="F222" s="1"/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4"/>
      <c r="C223" s="1"/>
      <c r="D223" s="3"/>
      <c r="E223" s="3"/>
      <c r="F223" s="1"/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4"/>
      <c r="C224" s="1"/>
      <c r="D224" s="3"/>
      <c r="E224" s="3"/>
      <c r="F224" s="1"/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4"/>
      <c r="C225" s="1"/>
      <c r="D225" s="3"/>
      <c r="E225" s="3"/>
      <c r="F225" s="1"/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4"/>
      <c r="C226" s="1"/>
      <c r="D226" s="3"/>
      <c r="E226" s="3"/>
      <c r="F226" s="1"/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4"/>
      <c r="C227" s="1"/>
      <c r="D227" s="3"/>
      <c r="E227" s="3"/>
      <c r="F227" s="1"/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4"/>
      <c r="C228" s="1"/>
      <c r="D228" s="3"/>
      <c r="E228" s="3"/>
      <c r="F228" s="1"/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4"/>
      <c r="C229" s="1"/>
      <c r="D229" s="3"/>
      <c r="E229" s="3"/>
      <c r="F229" s="1"/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4"/>
      <c r="C230" s="1"/>
      <c r="D230" s="3"/>
      <c r="E230" s="3"/>
      <c r="F230" s="1"/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4"/>
      <c r="C231" s="1"/>
      <c r="D231" s="3"/>
      <c r="E231" s="3"/>
      <c r="F231" s="1"/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4"/>
      <c r="C232" s="1"/>
      <c r="D232" s="3"/>
      <c r="E232" s="3"/>
      <c r="F232" s="1"/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4"/>
      <c r="C233" s="1"/>
      <c r="D233" s="3"/>
      <c r="E233" s="3"/>
      <c r="F233" s="1"/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4"/>
      <c r="C234" s="1"/>
      <c r="D234" s="3"/>
      <c r="E234" s="3"/>
      <c r="F234" s="1"/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4"/>
      <c r="C235" s="1"/>
      <c r="D235" s="3"/>
      <c r="E235" s="3"/>
      <c r="F235" s="1"/>
      <c r="G235" s="1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4"/>
      <c r="C236" s="1"/>
      <c r="D236" s="3"/>
      <c r="E236" s="3"/>
      <c r="F236" s="1"/>
      <c r="G236" s="1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4"/>
      <c r="C237" s="1"/>
      <c r="D237" s="3"/>
      <c r="E237" s="3"/>
      <c r="F237" s="1"/>
      <c r="G237" s="1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4"/>
      <c r="C238" s="1"/>
      <c r="D238" s="3"/>
      <c r="E238" s="3"/>
      <c r="F238" s="1"/>
      <c r="G238" s="1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4"/>
      <c r="C239" s="1"/>
      <c r="D239" s="3"/>
      <c r="E239" s="3"/>
      <c r="F239" s="1"/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4"/>
      <c r="C240" s="1"/>
      <c r="D240" s="3"/>
      <c r="E240" s="3"/>
      <c r="F240" s="1"/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4"/>
      <c r="C241" s="1"/>
      <c r="D241" s="3"/>
      <c r="E241" s="3"/>
      <c r="F241" s="1"/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4"/>
      <c r="C242" s="1"/>
      <c r="D242" s="3"/>
      <c r="E242" s="3"/>
      <c r="F242" s="1"/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4"/>
      <c r="C243" s="1"/>
      <c r="D243" s="3"/>
      <c r="E243" s="3"/>
      <c r="F243" s="1"/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4"/>
      <c r="C244" s="1"/>
      <c r="D244" s="3"/>
      <c r="E244" s="3"/>
      <c r="F244" s="1"/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4"/>
      <c r="C245" s="1"/>
      <c r="D245" s="3"/>
      <c r="E245" s="3"/>
      <c r="F245" s="1"/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4"/>
      <c r="C246" s="1"/>
      <c r="D246" s="3"/>
      <c r="E246" s="3"/>
      <c r="F246" s="1"/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4"/>
      <c r="C247" s="1"/>
      <c r="D247" s="3"/>
      <c r="E247" s="3"/>
      <c r="F247" s="1"/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4"/>
      <c r="C248" s="1"/>
      <c r="D248" s="3"/>
      <c r="E248" s="3"/>
      <c r="F248" s="1"/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4"/>
      <c r="C249" s="1"/>
      <c r="D249" s="3"/>
      <c r="E249" s="3"/>
      <c r="F249" s="1"/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4"/>
      <c r="C250" s="1"/>
      <c r="D250" s="3"/>
      <c r="E250" s="3"/>
      <c r="F250" s="1"/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4"/>
      <c r="C251" s="1"/>
      <c r="D251" s="3"/>
      <c r="E251" s="3"/>
      <c r="F251" s="1"/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4"/>
      <c r="C252" s="1"/>
      <c r="D252" s="3"/>
      <c r="E252" s="3"/>
      <c r="F252" s="1"/>
      <c r="G252" s="1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4"/>
      <c r="C253" s="1"/>
      <c r="D253" s="3"/>
      <c r="E253" s="3"/>
      <c r="F253" s="1"/>
      <c r="G253" s="1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4"/>
      <c r="C254" s="1"/>
      <c r="D254" s="3"/>
      <c r="E254" s="3"/>
      <c r="F254" s="1"/>
      <c r="G254" s="1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4"/>
      <c r="C255" s="1"/>
      <c r="D255" s="3"/>
      <c r="E255" s="3"/>
      <c r="F255" s="1"/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4"/>
      <c r="C256" s="1"/>
      <c r="D256" s="3"/>
      <c r="E256" s="3"/>
      <c r="F256" s="1"/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4"/>
      <c r="C257" s="1"/>
      <c r="D257" s="3"/>
      <c r="E257" s="3"/>
      <c r="F257" s="1"/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4"/>
      <c r="C258" s="1"/>
      <c r="D258" s="3"/>
      <c r="E258" s="3"/>
      <c r="F258" s="1"/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4"/>
      <c r="C259" s="1"/>
      <c r="D259" s="3"/>
      <c r="E259" s="3"/>
      <c r="F259" s="1"/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4"/>
      <c r="C260" s="1"/>
      <c r="D260" s="3"/>
      <c r="E260" s="3"/>
      <c r="F260" s="1"/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4"/>
      <c r="C261" s="1"/>
      <c r="D261" s="3"/>
      <c r="E261" s="3"/>
      <c r="F261" s="1"/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4"/>
      <c r="C262" s="1"/>
      <c r="D262" s="3"/>
      <c r="E262" s="3"/>
      <c r="F262" s="1"/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4"/>
      <c r="C263" s="1"/>
      <c r="D263" s="3"/>
      <c r="E263" s="3"/>
      <c r="F263" s="1"/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4"/>
      <c r="C264" s="1"/>
      <c r="D264" s="3"/>
      <c r="E264" s="3"/>
      <c r="F264" s="1"/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4"/>
      <c r="C265" s="1"/>
      <c r="D265" s="3"/>
      <c r="E265" s="3"/>
      <c r="F265" s="1"/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4"/>
      <c r="C266" s="1"/>
      <c r="D266" s="3"/>
      <c r="E266" s="3"/>
      <c r="F266" s="1"/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4"/>
      <c r="C267" s="1"/>
      <c r="D267" s="3"/>
      <c r="E267" s="3"/>
      <c r="F267" s="1"/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4"/>
      <c r="C268" s="1"/>
      <c r="D268" s="3"/>
      <c r="E268" s="3"/>
      <c r="F268" s="1"/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4"/>
      <c r="C269" s="1"/>
      <c r="D269" s="3"/>
      <c r="E269" s="3"/>
      <c r="F269" s="1"/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4"/>
      <c r="C270" s="1"/>
      <c r="D270" s="3"/>
      <c r="E270" s="3"/>
      <c r="F270" s="1"/>
      <c r="G270" s="1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4"/>
      <c r="C271" s="1"/>
      <c r="D271" s="3"/>
      <c r="E271" s="3"/>
      <c r="F271" s="1"/>
      <c r="G271" s="1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4"/>
      <c r="C272" s="1"/>
      <c r="D272" s="3"/>
      <c r="E272" s="3"/>
      <c r="F272" s="1"/>
      <c r="G272" s="1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4"/>
      <c r="C273" s="1"/>
      <c r="D273" s="3"/>
      <c r="E273" s="3"/>
      <c r="F273" s="1"/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4"/>
      <c r="C274" s="1"/>
      <c r="D274" s="3"/>
      <c r="E274" s="3"/>
      <c r="F274" s="1"/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4"/>
      <c r="C275" s="1"/>
      <c r="D275" s="3"/>
      <c r="E275" s="3"/>
      <c r="F275" s="1"/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4"/>
      <c r="C276" s="1"/>
      <c r="D276" s="3"/>
      <c r="E276" s="3"/>
      <c r="F276" s="1"/>
      <c r="G276" s="1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4"/>
      <c r="C277" s="1"/>
      <c r="D277" s="3"/>
      <c r="E277" s="3"/>
      <c r="F277" s="1"/>
      <c r="G277" s="1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4"/>
      <c r="C278" s="1"/>
      <c r="D278" s="3"/>
      <c r="E278" s="3"/>
      <c r="F278" s="1"/>
      <c r="G278" s="1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4"/>
      <c r="C279" s="1"/>
      <c r="D279" s="3"/>
      <c r="E279" s="3"/>
      <c r="F279" s="1"/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4"/>
      <c r="C280" s="1"/>
      <c r="D280" s="3"/>
      <c r="E280" s="3"/>
      <c r="F280" s="1"/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4"/>
      <c r="C281" s="1"/>
      <c r="D281" s="3"/>
      <c r="E281" s="3"/>
      <c r="F281" s="1"/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4"/>
      <c r="C282" s="1"/>
      <c r="D282" s="3"/>
      <c r="E282" s="3"/>
      <c r="F282" s="1"/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4"/>
      <c r="C283" s="1"/>
      <c r="D283" s="3"/>
      <c r="E283" s="3"/>
      <c r="F283" s="1"/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4"/>
      <c r="C284" s="1"/>
      <c r="D284" s="3"/>
      <c r="E284" s="3"/>
      <c r="F284" s="1"/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4"/>
      <c r="C285" s="1"/>
      <c r="D285" s="3"/>
      <c r="E285" s="3"/>
      <c r="F285" s="1"/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4"/>
      <c r="C286" s="1"/>
      <c r="D286" s="3"/>
      <c r="E286" s="3"/>
      <c r="F286" s="1"/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4"/>
      <c r="C287" s="1"/>
      <c r="D287" s="3"/>
      <c r="E287" s="3"/>
      <c r="F287" s="1"/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4"/>
      <c r="C288" s="1"/>
      <c r="D288" s="3"/>
      <c r="E288" s="3"/>
      <c r="F288" s="1"/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4"/>
      <c r="C289" s="1"/>
      <c r="D289" s="3"/>
      <c r="E289" s="3"/>
      <c r="F289" s="1"/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4"/>
      <c r="C290" s="1"/>
      <c r="D290" s="3"/>
      <c r="E290" s="3"/>
      <c r="F290" s="1"/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4"/>
      <c r="C291" s="1"/>
      <c r="D291" s="3"/>
      <c r="E291" s="3"/>
      <c r="F291" s="1"/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4"/>
      <c r="C292" s="1"/>
      <c r="D292" s="3"/>
      <c r="E292" s="3"/>
      <c r="F292" s="1"/>
      <c r="G292" s="1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4"/>
      <c r="C293" s="1"/>
      <c r="D293" s="3"/>
      <c r="E293" s="3"/>
      <c r="F293" s="1"/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4"/>
      <c r="C294" s="1"/>
      <c r="D294" s="3"/>
      <c r="E294" s="3"/>
      <c r="F294" s="1"/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4"/>
      <c r="C295" s="1"/>
      <c r="D295" s="3"/>
      <c r="E295" s="3"/>
      <c r="F295" s="1"/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4"/>
      <c r="C296" s="1"/>
      <c r="D296" s="3"/>
      <c r="E296" s="3"/>
      <c r="F296" s="1"/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4"/>
      <c r="C297" s="1"/>
      <c r="D297" s="3"/>
      <c r="E297" s="3"/>
      <c r="F297" s="1"/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4"/>
      <c r="C298" s="1"/>
      <c r="D298" s="3"/>
      <c r="E298" s="3"/>
      <c r="F298" s="1"/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4"/>
      <c r="C299" s="1"/>
      <c r="D299" s="3"/>
      <c r="E299" s="3"/>
      <c r="F299" s="1"/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4"/>
      <c r="C300" s="1"/>
      <c r="D300" s="3"/>
      <c r="E300" s="3"/>
      <c r="F300" s="1"/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4"/>
      <c r="C301" s="1"/>
      <c r="D301" s="3"/>
      <c r="E301" s="3"/>
      <c r="F301" s="1"/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4"/>
      <c r="C302" s="1"/>
      <c r="D302" s="3"/>
      <c r="E302" s="3"/>
      <c r="F302" s="1"/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4"/>
      <c r="C303" s="1"/>
      <c r="D303" s="3"/>
      <c r="E303" s="3"/>
      <c r="F303" s="1"/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4"/>
      <c r="C304" s="1"/>
      <c r="D304" s="3"/>
      <c r="E304" s="3"/>
      <c r="F304" s="1"/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4"/>
      <c r="C305" s="1"/>
      <c r="D305" s="3"/>
      <c r="E305" s="3"/>
      <c r="F305" s="1"/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4"/>
      <c r="C306" s="1"/>
      <c r="D306" s="3"/>
      <c r="E306" s="3"/>
      <c r="F306" s="1"/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4"/>
      <c r="C307" s="1"/>
      <c r="D307" s="3"/>
      <c r="E307" s="3"/>
      <c r="F307" s="1"/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4"/>
      <c r="C308" s="1"/>
      <c r="D308" s="3"/>
      <c r="E308" s="3"/>
      <c r="F308" s="1"/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4"/>
      <c r="C309" s="1"/>
      <c r="D309" s="3"/>
      <c r="E309" s="3"/>
      <c r="F309" s="1"/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4"/>
      <c r="C310" s="1"/>
      <c r="D310" s="3"/>
      <c r="E310" s="3"/>
      <c r="F310" s="1"/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4"/>
      <c r="C311" s="1"/>
      <c r="D311" s="3"/>
      <c r="E311" s="3"/>
      <c r="F311" s="1"/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4"/>
      <c r="C312" s="1"/>
      <c r="D312" s="3"/>
      <c r="E312" s="3"/>
      <c r="F312" s="1"/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4"/>
      <c r="C313" s="1"/>
      <c r="D313" s="3"/>
      <c r="E313" s="3"/>
      <c r="F313" s="1"/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4"/>
      <c r="C314" s="1"/>
      <c r="D314" s="3"/>
      <c r="E314" s="3"/>
      <c r="F314" s="1"/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4"/>
      <c r="C315" s="1"/>
      <c r="D315" s="3"/>
      <c r="E315" s="3"/>
      <c r="F315" s="1"/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4"/>
      <c r="C316" s="1"/>
      <c r="D316" s="3"/>
      <c r="E316" s="3"/>
      <c r="F316" s="1"/>
      <c r="G316" s="1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4"/>
      <c r="C317" s="1"/>
      <c r="D317" s="3"/>
      <c r="E317" s="3"/>
      <c r="F317" s="1"/>
      <c r="G317" s="1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4"/>
      <c r="C318" s="1"/>
      <c r="D318" s="3"/>
      <c r="E318" s="3"/>
      <c r="F318" s="1"/>
      <c r="G318" s="1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4"/>
      <c r="C319" s="1"/>
      <c r="D319" s="3"/>
      <c r="E319" s="3"/>
      <c r="F319" s="1"/>
      <c r="G319" s="1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4"/>
      <c r="C320" s="1"/>
      <c r="D320" s="3"/>
      <c r="E320" s="3"/>
      <c r="F320" s="1"/>
      <c r="G320" s="1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4"/>
      <c r="C321" s="1"/>
      <c r="D321" s="3"/>
      <c r="E321" s="3"/>
      <c r="F321" s="1"/>
      <c r="G321" s="1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4"/>
      <c r="C322" s="1"/>
      <c r="D322" s="3"/>
      <c r="E322" s="3"/>
      <c r="F322" s="1"/>
      <c r="G322" s="1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4"/>
      <c r="C323" s="1"/>
      <c r="D323" s="3"/>
      <c r="E323" s="3"/>
      <c r="F323" s="1"/>
      <c r="G323" s="1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4"/>
      <c r="C324" s="1"/>
      <c r="D324" s="3"/>
      <c r="E324" s="3"/>
      <c r="F324" s="1"/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4"/>
      <c r="C325" s="1"/>
      <c r="D325" s="3"/>
      <c r="E325" s="3"/>
      <c r="F325" s="1"/>
      <c r="G325" s="1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4"/>
      <c r="C326" s="1"/>
      <c r="D326" s="3"/>
      <c r="E326" s="3"/>
      <c r="F326" s="1"/>
      <c r="G326" s="1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4"/>
      <c r="C327" s="1"/>
      <c r="D327" s="3"/>
      <c r="E327" s="3"/>
      <c r="F327" s="1"/>
      <c r="G327" s="1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4"/>
      <c r="C328" s="1"/>
      <c r="D328" s="3"/>
      <c r="E328" s="3"/>
      <c r="F328" s="1"/>
      <c r="G328" s="1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4"/>
      <c r="C329" s="1"/>
      <c r="D329" s="3"/>
      <c r="E329" s="3"/>
      <c r="F329" s="1"/>
      <c r="G329" s="1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4"/>
      <c r="C330" s="1"/>
      <c r="D330" s="3"/>
      <c r="E330" s="3"/>
      <c r="F330" s="1"/>
      <c r="G330" s="1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4"/>
      <c r="C331" s="1"/>
      <c r="D331" s="3"/>
      <c r="E331" s="3"/>
      <c r="F331" s="1"/>
      <c r="G331" s="1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4"/>
      <c r="C332" s="1"/>
      <c r="D332" s="3"/>
      <c r="E332" s="3"/>
      <c r="F332" s="1"/>
      <c r="G332" s="1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4"/>
      <c r="C333" s="1"/>
      <c r="D333" s="3"/>
      <c r="E333" s="3"/>
      <c r="F333" s="1"/>
      <c r="G333" s="1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29"/>
      <c r="B334" s="229"/>
      <c r="C334" s="229"/>
      <c r="D334" s="229"/>
      <c r="E334" s="229"/>
      <c r="F334" s="229"/>
      <c r="G334" s="229"/>
      <c r="H334" s="229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</row>
    <row r="335" ht="15.75" customHeight="1">
      <c r="A335" s="229"/>
      <c r="B335" s="229"/>
      <c r="C335" s="229"/>
      <c r="D335" s="229"/>
      <c r="E335" s="229"/>
      <c r="F335" s="229"/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</row>
    <row r="336" ht="15.75" customHeight="1">
      <c r="A336" s="229"/>
      <c r="B336" s="229"/>
      <c r="C336" s="229"/>
      <c r="D336" s="229"/>
      <c r="E336" s="229"/>
      <c r="F336" s="229"/>
      <c r="G336" s="229"/>
      <c r="H336" s="229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</row>
    <row r="337" ht="15.75" customHeight="1">
      <c r="A337" s="229"/>
      <c r="B337" s="229"/>
      <c r="C337" s="229"/>
      <c r="D337" s="229"/>
      <c r="E337" s="229"/>
      <c r="F337" s="229"/>
      <c r="G337" s="229"/>
      <c r="H337" s="229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</row>
    <row r="338" ht="15.75" customHeight="1">
      <c r="A338" s="229"/>
      <c r="B338" s="229"/>
      <c r="C338" s="229"/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</row>
    <row r="339" ht="15.75" customHeight="1">
      <c r="A339" s="229"/>
      <c r="B339" s="229"/>
      <c r="C339" s="229"/>
      <c r="D339" s="229"/>
      <c r="E339" s="229"/>
      <c r="F339" s="229"/>
      <c r="G339" s="229"/>
      <c r="H339" s="229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</row>
    <row r="340" ht="15.75" customHeight="1">
      <c r="A340" s="229"/>
      <c r="B340" s="229"/>
      <c r="C340" s="229"/>
      <c r="D340" s="229"/>
      <c r="E340" s="229"/>
      <c r="F340" s="229"/>
      <c r="G340" s="229"/>
      <c r="H340" s="229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</row>
    <row r="341" ht="15.75" customHeight="1">
      <c r="A341" s="229"/>
      <c r="B341" s="229"/>
      <c r="C341" s="229"/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</row>
    <row r="342" ht="15.75" customHeight="1">
      <c r="A342" s="229"/>
      <c r="B342" s="229"/>
      <c r="C342" s="229"/>
      <c r="D342" s="229"/>
      <c r="E342" s="229"/>
      <c r="F342" s="229"/>
      <c r="G342" s="229"/>
      <c r="H342" s="229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</row>
    <row r="343" ht="15.75" customHeight="1">
      <c r="A343" s="229"/>
      <c r="B343" s="229"/>
      <c r="C343" s="229"/>
      <c r="D343" s="229"/>
      <c r="E343" s="229"/>
      <c r="F343" s="229"/>
      <c r="G343" s="229"/>
      <c r="H343" s="229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</row>
    <row r="344" ht="15.75" customHeight="1">
      <c r="A344" s="229"/>
      <c r="B344" s="229"/>
      <c r="C344" s="229"/>
      <c r="D344" s="229"/>
      <c r="E344" s="229"/>
      <c r="F344" s="229"/>
      <c r="G344" s="229"/>
      <c r="H344" s="229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</row>
    <row r="345" ht="15.75" customHeight="1">
      <c r="A345" s="229"/>
      <c r="B345" s="229"/>
      <c r="C345" s="229"/>
      <c r="D345" s="229"/>
      <c r="E345" s="229"/>
      <c r="F345" s="229"/>
      <c r="G345" s="229"/>
      <c r="H345" s="229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</row>
    <row r="346" ht="15.75" customHeight="1">
      <c r="A346" s="229"/>
      <c r="B346" s="229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</row>
    <row r="347" ht="15.75" customHeight="1">
      <c r="A347" s="229"/>
      <c r="B347" s="229"/>
      <c r="C347" s="229"/>
      <c r="D347" s="229"/>
      <c r="E347" s="229"/>
      <c r="F347" s="229"/>
      <c r="G347" s="229"/>
      <c r="H347" s="229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</row>
    <row r="348" ht="15.75" customHeight="1">
      <c r="A348" s="229"/>
      <c r="B348" s="229"/>
      <c r="C348" s="229"/>
      <c r="D348" s="229"/>
      <c r="E348" s="229"/>
      <c r="F348" s="229"/>
      <c r="G348" s="229"/>
      <c r="H348" s="229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</row>
    <row r="349" ht="15.75" customHeight="1">
      <c r="A349" s="229"/>
      <c r="B349" s="229"/>
      <c r="C349" s="229"/>
      <c r="D349" s="229"/>
      <c r="E349" s="229"/>
      <c r="F349" s="229"/>
      <c r="G349" s="229"/>
      <c r="H349" s="229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</row>
    <row r="350" ht="15.75" customHeight="1">
      <c r="A350" s="229"/>
      <c r="B350" s="229"/>
      <c r="C350" s="229"/>
      <c r="D350" s="229"/>
      <c r="E350" s="229"/>
      <c r="F350" s="229"/>
      <c r="G350" s="229"/>
      <c r="H350" s="229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</row>
    <row r="351" ht="15.75" customHeight="1">
      <c r="A351" s="229"/>
      <c r="B351" s="229"/>
      <c r="C351" s="229"/>
      <c r="D351" s="229"/>
      <c r="E351" s="229"/>
      <c r="F351" s="229"/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</row>
    <row r="352" ht="15.75" customHeight="1">
      <c r="A352" s="229"/>
      <c r="B352" s="229"/>
      <c r="C352" s="229"/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</row>
    <row r="353" ht="15.75" customHeight="1">
      <c r="A353" s="229"/>
      <c r="B353" s="229"/>
      <c r="C353" s="229"/>
      <c r="D353" s="229"/>
      <c r="E353" s="229"/>
      <c r="F353" s="229"/>
      <c r="G353" s="229"/>
      <c r="H353" s="229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</row>
    <row r="354" ht="15.75" customHeight="1">
      <c r="A354" s="229"/>
      <c r="B354" s="229"/>
      <c r="C354" s="229"/>
      <c r="D354" s="229"/>
      <c r="E354" s="229"/>
      <c r="F354" s="229"/>
      <c r="G354" s="229"/>
      <c r="H354" s="229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</row>
    <row r="355" ht="15.75" customHeight="1">
      <c r="A355" s="229"/>
      <c r="B355" s="229"/>
      <c r="C355" s="229"/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</row>
    <row r="356" ht="15.75" customHeight="1">
      <c r="A356" s="229"/>
      <c r="B356" s="229"/>
      <c r="C356" s="229"/>
      <c r="D356" s="229"/>
      <c r="E356" s="229"/>
      <c r="F356" s="229"/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</row>
    <row r="357" ht="15.75" customHeight="1">
      <c r="A357" s="229"/>
      <c r="B357" s="229"/>
      <c r="C357" s="229"/>
      <c r="D357" s="229"/>
      <c r="E357" s="229"/>
      <c r="F357" s="229"/>
      <c r="G357" s="229"/>
      <c r="H357" s="229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</row>
    <row r="358" ht="15.75" customHeight="1">
      <c r="A358" s="229"/>
      <c r="B358" s="229"/>
      <c r="C358" s="229"/>
      <c r="D358" s="229"/>
      <c r="E358" s="229"/>
      <c r="F358" s="229"/>
      <c r="G358" s="229"/>
      <c r="H358" s="229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</row>
    <row r="359" ht="15.75" customHeight="1">
      <c r="A359" s="229"/>
      <c r="B359" s="229"/>
      <c r="C359" s="229"/>
      <c r="D359" s="229"/>
      <c r="E359" s="229"/>
      <c r="F359" s="229"/>
      <c r="G359" s="229"/>
      <c r="H359" s="229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</row>
    <row r="360" ht="15.75" customHeight="1">
      <c r="A360" s="229"/>
      <c r="B360" s="229"/>
      <c r="C360" s="229"/>
      <c r="D360" s="229"/>
      <c r="E360" s="229"/>
      <c r="F360" s="229"/>
      <c r="G360" s="229"/>
      <c r="H360" s="229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</row>
    <row r="361" ht="15.75" customHeight="1">
      <c r="A361" s="229"/>
      <c r="B361" s="229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</row>
    <row r="362" ht="15.75" customHeight="1">
      <c r="A362" s="229"/>
      <c r="B362" s="229"/>
      <c r="C362" s="229"/>
      <c r="D362" s="229"/>
      <c r="E362" s="229"/>
      <c r="F362" s="229"/>
      <c r="G362" s="229"/>
      <c r="H362" s="229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</row>
    <row r="363" ht="15.75" customHeight="1">
      <c r="A363" s="229"/>
      <c r="B363" s="229"/>
      <c r="C363" s="229"/>
      <c r="D363" s="229"/>
      <c r="E363" s="229"/>
      <c r="F363" s="229"/>
      <c r="G363" s="229"/>
      <c r="H363" s="229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</row>
    <row r="364" ht="15.75" customHeight="1">
      <c r="A364" s="229"/>
      <c r="B364" s="229"/>
      <c r="C364" s="229"/>
      <c r="D364" s="229"/>
      <c r="E364" s="229"/>
      <c r="F364" s="229"/>
      <c r="G364" s="229"/>
      <c r="H364" s="229"/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</row>
    <row r="365" ht="15.75" customHeight="1">
      <c r="A365" s="229"/>
      <c r="B365" s="229"/>
      <c r="C365" s="229"/>
      <c r="D365" s="229"/>
      <c r="E365" s="229"/>
      <c r="F365" s="229"/>
      <c r="G365" s="229"/>
      <c r="H365" s="229"/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</row>
    <row r="366" ht="15.75" customHeight="1">
      <c r="A366" s="229"/>
      <c r="B366" s="229"/>
      <c r="C366" s="229"/>
      <c r="D366" s="229"/>
      <c r="E366" s="229"/>
      <c r="F366" s="229"/>
      <c r="G366" s="229"/>
      <c r="H366" s="229"/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</row>
    <row r="367" ht="15.75" customHeight="1">
      <c r="A367" s="229"/>
      <c r="B367" s="229"/>
      <c r="C367" s="229"/>
      <c r="D367" s="229"/>
      <c r="E367" s="229"/>
      <c r="F367" s="229"/>
      <c r="G367" s="229"/>
      <c r="H367" s="229"/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</row>
    <row r="368" ht="15.75" customHeight="1">
      <c r="A368" s="229"/>
      <c r="B368" s="229"/>
      <c r="C368" s="229"/>
      <c r="D368" s="229"/>
      <c r="E368" s="229"/>
      <c r="F368" s="229"/>
      <c r="G368" s="229"/>
      <c r="H368" s="229"/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</row>
    <row r="369" ht="15.75" customHeight="1">
      <c r="A369" s="229"/>
      <c r="B369" s="229"/>
      <c r="C369" s="229"/>
      <c r="D369" s="229"/>
      <c r="E369" s="229"/>
      <c r="F369" s="229"/>
      <c r="G369" s="229"/>
      <c r="H369" s="229"/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</row>
    <row r="370" ht="15.75" customHeight="1">
      <c r="A370" s="229"/>
      <c r="B370" s="229"/>
      <c r="C370" s="229"/>
      <c r="D370" s="229"/>
      <c r="E370" s="229"/>
      <c r="F370" s="229"/>
      <c r="G370" s="229"/>
      <c r="H370" s="229"/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</row>
    <row r="371" ht="15.75" customHeight="1">
      <c r="A371" s="229"/>
      <c r="B371" s="229"/>
      <c r="C371" s="229"/>
      <c r="D371" s="229"/>
      <c r="E371" s="229"/>
      <c r="F371" s="229"/>
      <c r="G371" s="229"/>
      <c r="H371" s="229"/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</row>
    <row r="372" ht="15.75" customHeight="1">
      <c r="A372" s="229"/>
      <c r="B372" s="229"/>
      <c r="C372" s="229"/>
      <c r="D372" s="229"/>
      <c r="E372" s="229"/>
      <c r="F372" s="229"/>
      <c r="G372" s="229"/>
      <c r="H372" s="229"/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</row>
    <row r="373" ht="15.75" customHeight="1">
      <c r="A373" s="229"/>
      <c r="B373" s="229"/>
      <c r="C373" s="229"/>
      <c r="D373" s="229"/>
      <c r="E373" s="229"/>
      <c r="F373" s="229"/>
      <c r="G373" s="229"/>
      <c r="H373" s="229"/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</row>
    <row r="374" ht="15.75" customHeight="1">
      <c r="A374" s="229"/>
      <c r="B374" s="229"/>
      <c r="C374" s="229"/>
      <c r="D374" s="229"/>
      <c r="E374" s="229"/>
      <c r="F374" s="229"/>
      <c r="G374" s="229"/>
      <c r="H374" s="229"/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</row>
    <row r="375" ht="15.75" customHeight="1">
      <c r="A375" s="229"/>
      <c r="B375" s="229"/>
      <c r="C375" s="229"/>
      <c r="D375" s="229"/>
      <c r="E375" s="229"/>
      <c r="F375" s="229"/>
      <c r="G375" s="229"/>
      <c r="H375" s="229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</row>
    <row r="376" ht="15.75" customHeight="1">
      <c r="A376" s="229"/>
      <c r="B376" s="229"/>
      <c r="C376" s="229"/>
      <c r="D376" s="229"/>
      <c r="E376" s="229"/>
      <c r="F376" s="229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</row>
    <row r="377" ht="15.75" customHeight="1">
      <c r="A377" s="229"/>
      <c r="B377" s="229"/>
      <c r="C377" s="229"/>
      <c r="D377" s="229"/>
      <c r="E377" s="229"/>
      <c r="F377" s="229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</row>
    <row r="378" ht="15.75" customHeight="1">
      <c r="A378" s="229"/>
      <c r="B378" s="229"/>
      <c r="C378" s="229"/>
      <c r="D378" s="229"/>
      <c r="E378" s="229"/>
      <c r="F378" s="229"/>
      <c r="G378" s="229"/>
      <c r="H378" s="229"/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</row>
    <row r="379" ht="15.75" customHeight="1">
      <c r="A379" s="229"/>
      <c r="B379" s="229"/>
      <c r="C379" s="229"/>
      <c r="D379" s="229"/>
      <c r="E379" s="229"/>
      <c r="F379" s="229"/>
      <c r="G379" s="229"/>
      <c r="H379" s="229"/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</row>
    <row r="380" ht="15.75" customHeight="1">
      <c r="A380" s="229"/>
      <c r="B380" s="229"/>
      <c r="C380" s="229"/>
      <c r="D380" s="229"/>
      <c r="E380" s="229"/>
      <c r="F380" s="229"/>
      <c r="G380" s="229"/>
      <c r="H380" s="229"/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</row>
    <row r="381" ht="15.75" customHeight="1">
      <c r="A381" s="229"/>
      <c r="B381" s="229"/>
      <c r="C381" s="229"/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</row>
    <row r="382" ht="15.75" customHeight="1">
      <c r="A382" s="229"/>
      <c r="B382" s="229"/>
      <c r="C382" s="229"/>
      <c r="D382" s="229"/>
      <c r="E382" s="229"/>
      <c r="F382" s="229"/>
      <c r="G382" s="229"/>
      <c r="H382" s="229"/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</row>
    <row r="383" ht="15.75" customHeight="1">
      <c r="A383" s="229"/>
      <c r="B383" s="229"/>
      <c r="C383" s="229"/>
      <c r="D383" s="229"/>
      <c r="E383" s="229"/>
      <c r="F383" s="229"/>
      <c r="G383" s="229"/>
      <c r="H383" s="229"/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</row>
    <row r="384" ht="15.75" customHeight="1">
      <c r="A384" s="229"/>
      <c r="B384" s="229"/>
      <c r="C384" s="229"/>
      <c r="D384" s="229"/>
      <c r="E384" s="229"/>
      <c r="F384" s="229"/>
      <c r="G384" s="229"/>
      <c r="H384" s="229"/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</row>
    <row r="385" ht="15.75" customHeight="1">
      <c r="A385" s="229"/>
      <c r="B385" s="229"/>
      <c r="C385" s="229"/>
      <c r="D385" s="229"/>
      <c r="E385" s="229"/>
      <c r="F385" s="229"/>
      <c r="G385" s="229"/>
      <c r="H385" s="229"/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</row>
    <row r="386" ht="15.75" customHeight="1">
      <c r="A386" s="229"/>
      <c r="B386" s="229"/>
      <c r="C386" s="229"/>
      <c r="D386" s="229"/>
      <c r="E386" s="229"/>
      <c r="F386" s="229"/>
      <c r="G386" s="229"/>
      <c r="H386" s="229"/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</row>
    <row r="387" ht="15.75" customHeight="1">
      <c r="A387" s="229"/>
      <c r="B387" s="229"/>
      <c r="C387" s="229"/>
      <c r="D387" s="229"/>
      <c r="E387" s="229"/>
      <c r="F387" s="229"/>
      <c r="G387" s="229"/>
      <c r="H387" s="229"/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</row>
    <row r="388" ht="15.75" customHeight="1">
      <c r="A388" s="229"/>
      <c r="B388" s="229"/>
      <c r="C388" s="229"/>
      <c r="D388" s="229"/>
      <c r="E388" s="229"/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</row>
    <row r="389" ht="15.75" customHeight="1">
      <c r="A389" s="229"/>
      <c r="B389" s="229"/>
      <c r="C389" s="229"/>
      <c r="D389" s="229"/>
      <c r="E389" s="229"/>
      <c r="F389" s="229"/>
      <c r="G389" s="229"/>
      <c r="H389" s="229"/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</row>
    <row r="390" ht="15.75" customHeight="1">
      <c r="A390" s="229"/>
      <c r="B390" s="229"/>
      <c r="C390" s="229"/>
      <c r="D390" s="229"/>
      <c r="E390" s="229"/>
      <c r="F390" s="229"/>
      <c r="G390" s="229"/>
      <c r="H390" s="229"/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</row>
    <row r="391" ht="15.75" customHeight="1">
      <c r="A391" s="229"/>
      <c r="B391" s="229"/>
      <c r="C391" s="229"/>
      <c r="D391" s="229"/>
      <c r="E391" s="229"/>
      <c r="F391" s="229"/>
      <c r="G391" s="229"/>
      <c r="H391" s="229"/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</row>
    <row r="392" ht="15.75" customHeight="1">
      <c r="A392" s="229"/>
      <c r="B392" s="229"/>
      <c r="C392" s="229"/>
      <c r="D392" s="229"/>
      <c r="E392" s="229"/>
      <c r="F392" s="229"/>
      <c r="G392" s="229"/>
      <c r="H392" s="229"/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</row>
    <row r="393" ht="15.75" customHeight="1">
      <c r="A393" s="229"/>
      <c r="B393" s="229"/>
      <c r="C393" s="229"/>
      <c r="D393" s="229"/>
      <c r="E393" s="229"/>
      <c r="F393" s="229"/>
      <c r="G393" s="229"/>
      <c r="H393" s="229"/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</row>
    <row r="394" ht="15.75" customHeight="1">
      <c r="A394" s="229"/>
      <c r="B394" s="229"/>
      <c r="C394" s="229"/>
      <c r="D394" s="229"/>
      <c r="E394" s="229"/>
      <c r="F394" s="229"/>
      <c r="G394" s="229"/>
      <c r="H394" s="229"/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</row>
    <row r="395" ht="15.75" customHeight="1">
      <c r="A395" s="229"/>
      <c r="B395" s="229"/>
      <c r="C395" s="229"/>
      <c r="D395" s="229"/>
      <c r="E395" s="229"/>
      <c r="F395" s="229"/>
      <c r="G395" s="229"/>
      <c r="H395" s="229"/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</row>
    <row r="396" ht="15.75" customHeight="1">
      <c r="A396" s="229"/>
      <c r="B396" s="229"/>
      <c r="C396" s="229"/>
      <c r="D396" s="229"/>
      <c r="E396" s="229"/>
      <c r="F396" s="229"/>
      <c r="G396" s="229"/>
      <c r="H396" s="229"/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</row>
    <row r="397" ht="15.75" customHeight="1">
      <c r="A397" s="229"/>
      <c r="B397" s="229"/>
      <c r="C397" s="229"/>
      <c r="D397" s="229"/>
      <c r="E397" s="229"/>
      <c r="F397" s="229"/>
      <c r="G397" s="229"/>
      <c r="H397" s="229"/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</row>
    <row r="398" ht="15.75" customHeight="1">
      <c r="A398" s="229"/>
      <c r="B398" s="229"/>
      <c r="C398" s="229"/>
      <c r="D398" s="229"/>
      <c r="E398" s="229"/>
      <c r="F398" s="229"/>
      <c r="G398" s="229"/>
      <c r="H398" s="229"/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</row>
    <row r="399" ht="15.75" customHeight="1">
      <c r="A399" s="229"/>
      <c r="B399" s="229"/>
      <c r="C399" s="229"/>
      <c r="D399" s="229"/>
      <c r="E399" s="229"/>
      <c r="F399" s="229"/>
      <c r="G399" s="229"/>
      <c r="H399" s="229"/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</row>
    <row r="400" ht="15.75" customHeight="1">
      <c r="A400" s="229"/>
      <c r="B400" s="229"/>
      <c r="C400" s="229"/>
      <c r="D400" s="229"/>
      <c r="E400" s="229"/>
      <c r="F400" s="229"/>
      <c r="G400" s="229"/>
      <c r="H400" s="229"/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</row>
    <row r="401" ht="15.75" customHeight="1">
      <c r="A401" s="229"/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</row>
    <row r="402" ht="15.75" customHeight="1">
      <c r="A402" s="229"/>
      <c r="B402" s="229"/>
      <c r="C402" s="229"/>
      <c r="D402" s="229"/>
      <c r="E402" s="229"/>
      <c r="F402" s="229"/>
      <c r="G402" s="229"/>
      <c r="H402" s="229"/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</row>
    <row r="403" ht="15.75" customHeight="1">
      <c r="A403" s="229"/>
      <c r="B403" s="229"/>
      <c r="C403" s="229"/>
      <c r="D403" s="229"/>
      <c r="E403" s="229"/>
      <c r="F403" s="229"/>
      <c r="G403" s="229"/>
      <c r="H403" s="229"/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</row>
    <row r="404" ht="15.75" customHeight="1">
      <c r="A404" s="229"/>
      <c r="B404" s="229"/>
      <c r="C404" s="229"/>
      <c r="D404" s="229"/>
      <c r="E404" s="229"/>
      <c r="F404" s="229"/>
      <c r="G404" s="229"/>
      <c r="H404" s="229"/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</row>
    <row r="405" ht="15.75" customHeight="1">
      <c r="A405" s="229"/>
      <c r="B405" s="229"/>
      <c r="C405" s="229"/>
      <c r="D405" s="229"/>
      <c r="E405" s="229"/>
      <c r="F405" s="229"/>
      <c r="G405" s="229"/>
      <c r="H405" s="229"/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</row>
    <row r="406" ht="15.75" customHeight="1">
      <c r="A406" s="229"/>
      <c r="B406" s="229"/>
      <c r="C406" s="229"/>
      <c r="D406" s="229"/>
      <c r="E406" s="229"/>
      <c r="F406" s="229"/>
      <c r="G406" s="229"/>
      <c r="H406" s="229"/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</row>
    <row r="407" ht="15.75" customHeight="1">
      <c r="A407" s="229"/>
      <c r="B407" s="229"/>
      <c r="C407" s="229"/>
      <c r="D407" s="229"/>
      <c r="E407" s="229"/>
      <c r="F407" s="229"/>
      <c r="G407" s="229"/>
      <c r="H407" s="229"/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</row>
    <row r="408" ht="15.75" customHeight="1">
      <c r="A408" s="229"/>
      <c r="B408" s="229"/>
      <c r="C408" s="229"/>
      <c r="D408" s="229"/>
      <c r="E408" s="229"/>
      <c r="F408" s="229"/>
      <c r="G408" s="229"/>
      <c r="H408" s="229"/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</row>
    <row r="409" ht="15.75" customHeight="1">
      <c r="A409" s="229"/>
      <c r="B409" s="229"/>
      <c r="C409" s="229"/>
      <c r="D409" s="229"/>
      <c r="E409" s="229"/>
      <c r="F409" s="229"/>
      <c r="G409" s="229"/>
      <c r="H409" s="229"/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</row>
    <row r="410" ht="15.75" customHeight="1">
      <c r="A410" s="229"/>
      <c r="B410" s="229"/>
      <c r="C410" s="229"/>
      <c r="D410" s="229"/>
      <c r="E410" s="229"/>
      <c r="F410" s="229"/>
      <c r="G410" s="229"/>
      <c r="H410" s="229"/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</row>
    <row r="411" ht="15.75" customHeight="1">
      <c r="A411" s="229"/>
      <c r="B411" s="229"/>
      <c r="C411" s="229"/>
      <c r="D411" s="229"/>
      <c r="E411" s="229"/>
      <c r="F411" s="229"/>
      <c r="G411" s="229"/>
      <c r="H411" s="229"/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</row>
    <row r="412" ht="15.75" customHeight="1">
      <c r="A412" s="229"/>
      <c r="B412" s="229"/>
      <c r="C412" s="229"/>
      <c r="D412" s="229"/>
      <c r="E412" s="229"/>
      <c r="F412" s="229"/>
      <c r="G412" s="229"/>
      <c r="H412" s="229"/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</row>
    <row r="413" ht="15.75" customHeight="1">
      <c r="A413" s="229"/>
      <c r="B413" s="229"/>
      <c r="C413" s="229"/>
      <c r="D413" s="229"/>
      <c r="E413" s="229"/>
      <c r="F413" s="229"/>
      <c r="G413" s="229"/>
      <c r="H413" s="229"/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</row>
    <row r="414" ht="15.75" customHeight="1">
      <c r="A414" s="229"/>
      <c r="B414" s="229"/>
      <c r="C414" s="229"/>
      <c r="D414" s="229"/>
      <c r="E414" s="229"/>
      <c r="F414" s="229"/>
      <c r="G414" s="229"/>
      <c r="H414" s="229"/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</row>
    <row r="415" ht="15.75" customHeight="1">
      <c r="A415" s="229"/>
      <c r="B415" s="229"/>
      <c r="C415" s="229"/>
      <c r="D415" s="229"/>
      <c r="E415" s="229"/>
      <c r="F415" s="229"/>
      <c r="G415" s="229"/>
      <c r="H415" s="229"/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</row>
    <row r="416" ht="15.75" customHeight="1">
      <c r="A416" s="229"/>
      <c r="B416" s="229"/>
      <c r="C416" s="229"/>
      <c r="D416" s="229"/>
      <c r="E416" s="229"/>
      <c r="F416" s="229"/>
      <c r="G416" s="229"/>
      <c r="H416" s="229"/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</row>
    <row r="417" ht="15.75" customHeight="1">
      <c r="A417" s="229"/>
      <c r="B417" s="229"/>
      <c r="C417" s="229"/>
      <c r="D417" s="229"/>
      <c r="E417" s="229"/>
      <c r="F417" s="229"/>
      <c r="G417" s="229"/>
      <c r="H417" s="229"/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</row>
    <row r="418" ht="15.75" customHeight="1">
      <c r="A418" s="229"/>
      <c r="B418" s="229"/>
      <c r="C418" s="229"/>
      <c r="D418" s="229"/>
      <c r="E418" s="229"/>
      <c r="F418" s="229"/>
      <c r="G418" s="229"/>
      <c r="H418" s="229"/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</row>
    <row r="419" ht="15.75" customHeight="1">
      <c r="A419" s="229"/>
      <c r="B419" s="229"/>
      <c r="C419" s="229"/>
      <c r="D419" s="229"/>
      <c r="E419" s="229"/>
      <c r="F419" s="229"/>
      <c r="G419" s="229"/>
      <c r="H419" s="229"/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</row>
    <row r="420" ht="15.75" customHeight="1">
      <c r="A420" s="229"/>
      <c r="B420" s="229"/>
      <c r="C420" s="229"/>
      <c r="D420" s="229"/>
      <c r="E420" s="229"/>
      <c r="F420" s="229"/>
      <c r="G420" s="229"/>
      <c r="H420" s="229"/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</row>
    <row r="421" ht="15.75" customHeight="1">
      <c r="A421" s="229"/>
      <c r="B421" s="229"/>
      <c r="C421" s="229"/>
      <c r="D421" s="229"/>
      <c r="E421" s="229"/>
      <c r="F421" s="229"/>
      <c r="G421" s="229"/>
      <c r="H421" s="229"/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</row>
    <row r="422" ht="15.75" customHeight="1">
      <c r="A422" s="229"/>
      <c r="B422" s="229"/>
      <c r="C422" s="229"/>
      <c r="D422" s="229"/>
      <c r="E422" s="229"/>
      <c r="F422" s="229"/>
      <c r="G422" s="229"/>
      <c r="H422" s="229"/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</row>
    <row r="423" ht="15.75" customHeight="1">
      <c r="A423" s="229"/>
      <c r="B423" s="229"/>
      <c r="C423" s="229"/>
      <c r="D423" s="229"/>
      <c r="E423" s="229"/>
      <c r="F423" s="229"/>
      <c r="G423" s="229"/>
      <c r="H423" s="229"/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</row>
    <row r="424" ht="15.75" customHeight="1">
      <c r="A424" s="229"/>
      <c r="B424" s="229"/>
      <c r="C424" s="229"/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</row>
    <row r="425" ht="15.75" customHeight="1">
      <c r="A425" s="229"/>
      <c r="B425" s="229"/>
      <c r="C425" s="229"/>
      <c r="D425" s="229"/>
      <c r="E425" s="229"/>
      <c r="F425" s="229"/>
      <c r="G425" s="229"/>
      <c r="H425" s="229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</row>
    <row r="426" ht="15.75" customHeight="1">
      <c r="A426" s="229"/>
      <c r="B426" s="229"/>
      <c r="C426" s="229"/>
      <c r="D426" s="229"/>
      <c r="E426" s="229"/>
      <c r="F426" s="229"/>
      <c r="G426" s="229"/>
      <c r="H426" s="229"/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</row>
    <row r="427" ht="15.75" customHeight="1">
      <c r="A427" s="229"/>
      <c r="B427" s="229"/>
      <c r="C427" s="229"/>
      <c r="D427" s="229"/>
      <c r="E427" s="229"/>
      <c r="F427" s="229"/>
      <c r="G427" s="229"/>
      <c r="H427" s="229"/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</row>
    <row r="428" ht="15.75" customHeight="1">
      <c r="A428" s="229"/>
      <c r="B428" s="229"/>
      <c r="C428" s="229"/>
      <c r="D428" s="229"/>
      <c r="E428" s="229"/>
      <c r="F428" s="229"/>
      <c r="G428" s="229"/>
      <c r="H428" s="229"/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</row>
    <row r="429" ht="15.75" customHeight="1">
      <c r="A429" s="229"/>
      <c r="B429" s="229"/>
      <c r="C429" s="229"/>
      <c r="D429" s="229"/>
      <c r="E429" s="229"/>
      <c r="F429" s="229"/>
      <c r="G429" s="229"/>
      <c r="H429" s="229"/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</row>
    <row r="430" ht="15.75" customHeight="1">
      <c r="A430" s="229"/>
      <c r="B430" s="229"/>
      <c r="C430" s="229"/>
      <c r="D430" s="229"/>
      <c r="E430" s="229"/>
      <c r="F430" s="229"/>
      <c r="G430" s="229"/>
      <c r="H430" s="229"/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</row>
    <row r="431" ht="15.75" customHeight="1">
      <c r="A431" s="229"/>
      <c r="B431" s="229"/>
      <c r="C431" s="229"/>
      <c r="D431" s="229"/>
      <c r="E431" s="229"/>
      <c r="F431" s="229"/>
      <c r="G431" s="229"/>
      <c r="H431" s="229"/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</row>
    <row r="432" ht="15.75" customHeight="1">
      <c r="A432" s="229"/>
      <c r="B432" s="229"/>
      <c r="C432" s="229"/>
      <c r="D432" s="229"/>
      <c r="E432" s="229"/>
      <c r="F432" s="229"/>
      <c r="G432" s="229"/>
      <c r="H432" s="229"/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</row>
    <row r="433" ht="15.75" customHeight="1">
      <c r="A433" s="229"/>
      <c r="B433" s="229"/>
      <c r="C433" s="229"/>
      <c r="D433" s="229"/>
      <c r="E433" s="229"/>
      <c r="F433" s="229"/>
      <c r="G433" s="229"/>
      <c r="H433" s="229"/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</row>
    <row r="434" ht="15.75" customHeight="1">
      <c r="A434" s="229"/>
      <c r="B434" s="229"/>
      <c r="C434" s="229"/>
      <c r="D434" s="229"/>
      <c r="E434" s="229"/>
      <c r="F434" s="229"/>
      <c r="G434" s="229"/>
      <c r="H434" s="229"/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</row>
    <row r="435" ht="15.75" customHeight="1">
      <c r="A435" s="229"/>
      <c r="B435" s="229"/>
      <c r="C435" s="229"/>
      <c r="D435" s="229"/>
      <c r="E435" s="229"/>
      <c r="F435" s="229"/>
      <c r="G435" s="229"/>
      <c r="H435" s="229"/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</row>
    <row r="436" ht="15.75" customHeight="1">
      <c r="A436" s="229"/>
      <c r="B436" s="229"/>
      <c r="C436" s="229"/>
      <c r="D436" s="229"/>
      <c r="E436" s="229"/>
      <c r="F436" s="229"/>
      <c r="G436" s="229"/>
      <c r="H436" s="229"/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</row>
    <row r="437" ht="15.75" customHeight="1">
      <c r="A437" s="229"/>
      <c r="B437" s="229"/>
      <c r="C437" s="229"/>
      <c r="D437" s="229"/>
      <c r="E437" s="229"/>
      <c r="F437" s="229"/>
      <c r="G437" s="229"/>
      <c r="H437" s="229"/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</row>
    <row r="438" ht="15.75" customHeight="1">
      <c r="A438" s="229"/>
      <c r="B438" s="229"/>
      <c r="C438" s="229"/>
      <c r="D438" s="229"/>
      <c r="E438" s="229"/>
      <c r="F438" s="229"/>
      <c r="G438" s="229"/>
      <c r="H438" s="229"/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</row>
    <row r="439" ht="15.75" customHeight="1">
      <c r="A439" s="229"/>
      <c r="B439" s="229"/>
      <c r="C439" s="229"/>
      <c r="D439" s="229"/>
      <c r="E439" s="229"/>
      <c r="F439" s="229"/>
      <c r="G439" s="229"/>
      <c r="H439" s="229"/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</row>
    <row r="440" ht="15.75" customHeight="1">
      <c r="A440" s="229"/>
      <c r="B440" s="229"/>
      <c r="C440" s="229"/>
      <c r="D440" s="229"/>
      <c r="E440" s="229"/>
      <c r="F440" s="229"/>
      <c r="G440" s="229"/>
      <c r="H440" s="229"/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</row>
    <row r="441" ht="15.75" customHeight="1">
      <c r="A441" s="229"/>
      <c r="B441" s="229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</row>
    <row r="442" ht="15.75" customHeight="1">
      <c r="A442" s="229"/>
      <c r="B442" s="229"/>
      <c r="C442" s="229"/>
      <c r="D442" s="229"/>
      <c r="E442" s="229"/>
      <c r="F442" s="229"/>
      <c r="G442" s="229"/>
      <c r="H442" s="229"/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</row>
    <row r="443" ht="15.75" customHeight="1">
      <c r="A443" s="229"/>
      <c r="B443" s="229"/>
      <c r="C443" s="229"/>
      <c r="D443" s="229"/>
      <c r="E443" s="229"/>
      <c r="F443" s="229"/>
      <c r="G443" s="229"/>
      <c r="H443" s="229"/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</row>
    <row r="444" ht="15.75" customHeight="1">
      <c r="A444" s="229"/>
      <c r="B444" s="229"/>
      <c r="C444" s="229"/>
      <c r="D444" s="229"/>
      <c r="E444" s="229"/>
      <c r="F444" s="229"/>
      <c r="G444" s="229"/>
      <c r="H444" s="229"/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</row>
    <row r="445" ht="15.75" customHeight="1">
      <c r="A445" s="229"/>
      <c r="B445" s="229"/>
      <c r="C445" s="229"/>
      <c r="D445" s="229"/>
      <c r="E445" s="229"/>
      <c r="F445" s="229"/>
      <c r="G445" s="229"/>
      <c r="H445" s="229"/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</row>
    <row r="446" ht="15.75" customHeight="1">
      <c r="A446" s="229"/>
      <c r="B446" s="229"/>
      <c r="C446" s="229"/>
      <c r="D446" s="229"/>
      <c r="E446" s="229"/>
      <c r="F446" s="229"/>
      <c r="G446" s="229"/>
      <c r="H446" s="229"/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</row>
    <row r="447" ht="15.75" customHeight="1">
      <c r="A447" s="229"/>
      <c r="B447" s="229"/>
      <c r="C447" s="229"/>
      <c r="D447" s="229"/>
      <c r="E447" s="229"/>
      <c r="F447" s="229"/>
      <c r="G447" s="229"/>
      <c r="H447" s="229"/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</row>
    <row r="448" ht="15.75" customHeight="1">
      <c r="A448" s="229"/>
      <c r="B448" s="229"/>
      <c r="C448" s="229"/>
      <c r="D448" s="229"/>
      <c r="E448" s="229"/>
      <c r="F448" s="229"/>
      <c r="G448" s="229"/>
      <c r="H448" s="229"/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</row>
    <row r="449" ht="15.75" customHeight="1">
      <c r="A449" s="229"/>
      <c r="B449" s="229"/>
      <c r="C449" s="229"/>
      <c r="D449" s="229"/>
      <c r="E449" s="229"/>
      <c r="F449" s="229"/>
      <c r="G449" s="229"/>
      <c r="H449" s="229"/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</row>
    <row r="450" ht="15.75" customHeight="1">
      <c r="A450" s="229"/>
      <c r="B450" s="229"/>
      <c r="C450" s="229"/>
      <c r="D450" s="229"/>
      <c r="E450" s="229"/>
      <c r="F450" s="229"/>
      <c r="G450" s="229"/>
      <c r="H450" s="229"/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</row>
    <row r="451" ht="15.75" customHeight="1">
      <c r="A451" s="229"/>
      <c r="B451" s="229"/>
      <c r="C451" s="229"/>
      <c r="D451" s="229"/>
      <c r="E451" s="229"/>
      <c r="F451" s="229"/>
      <c r="G451" s="229"/>
      <c r="H451" s="229"/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</row>
    <row r="452" ht="15.75" customHeight="1">
      <c r="A452" s="229"/>
      <c r="B452" s="229"/>
      <c r="C452" s="229"/>
      <c r="D452" s="229"/>
      <c r="E452" s="229"/>
      <c r="F452" s="229"/>
      <c r="G452" s="229"/>
      <c r="H452" s="229"/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</row>
    <row r="453" ht="15.75" customHeight="1">
      <c r="A453" s="229"/>
      <c r="B453" s="229"/>
      <c r="C453" s="229"/>
      <c r="D453" s="229"/>
      <c r="E453" s="229"/>
      <c r="F453" s="229"/>
      <c r="G453" s="229"/>
      <c r="H453" s="229"/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</row>
    <row r="454" ht="15.75" customHeight="1">
      <c r="A454" s="229"/>
      <c r="B454" s="229"/>
      <c r="C454" s="229"/>
      <c r="D454" s="229"/>
      <c r="E454" s="229"/>
      <c r="F454" s="229"/>
      <c r="G454" s="229"/>
      <c r="H454" s="229"/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</row>
    <row r="455" ht="15.75" customHeight="1">
      <c r="A455" s="229"/>
      <c r="B455" s="229"/>
      <c r="C455" s="229"/>
      <c r="D455" s="229"/>
      <c r="E455" s="229"/>
      <c r="F455" s="229"/>
      <c r="G455" s="229"/>
      <c r="H455" s="229"/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</row>
    <row r="456" ht="15.75" customHeight="1">
      <c r="A456" s="229"/>
      <c r="B456" s="229"/>
      <c r="C456" s="229"/>
      <c r="D456" s="229"/>
      <c r="E456" s="229"/>
      <c r="F456" s="229"/>
      <c r="G456" s="229"/>
      <c r="H456" s="229"/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</row>
    <row r="457" ht="15.75" customHeight="1">
      <c r="A457" s="229"/>
      <c r="B457" s="229"/>
      <c r="C457" s="229"/>
      <c r="D457" s="229"/>
      <c r="E457" s="229"/>
      <c r="F457" s="229"/>
      <c r="G457" s="229"/>
      <c r="H457" s="229"/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</row>
    <row r="458" ht="15.75" customHeight="1">
      <c r="A458" s="229"/>
      <c r="B458" s="229"/>
      <c r="C458" s="229"/>
      <c r="D458" s="229"/>
      <c r="E458" s="229"/>
      <c r="F458" s="229"/>
      <c r="G458" s="229"/>
      <c r="H458" s="229"/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</row>
    <row r="459" ht="15.75" customHeight="1">
      <c r="A459" s="229"/>
      <c r="B459" s="229"/>
      <c r="C459" s="229"/>
      <c r="D459" s="229"/>
      <c r="E459" s="229"/>
      <c r="F459" s="229"/>
      <c r="G459" s="229"/>
      <c r="H459" s="229"/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</row>
    <row r="460" ht="15.75" customHeight="1">
      <c r="A460" s="229"/>
      <c r="B460" s="229"/>
      <c r="C460" s="229"/>
      <c r="D460" s="229"/>
      <c r="E460" s="229"/>
      <c r="F460" s="229"/>
      <c r="G460" s="229"/>
      <c r="H460" s="229"/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</row>
    <row r="461" ht="15.75" customHeight="1">
      <c r="A461" s="229"/>
      <c r="B461" s="229"/>
      <c r="C461" s="229"/>
      <c r="D461" s="229"/>
      <c r="E461" s="229"/>
      <c r="F461" s="229"/>
      <c r="G461" s="229"/>
      <c r="H461" s="229"/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</row>
    <row r="462" ht="15.75" customHeight="1">
      <c r="A462" s="229"/>
      <c r="B462" s="229"/>
      <c r="C462" s="229"/>
      <c r="D462" s="229"/>
      <c r="E462" s="229"/>
      <c r="F462" s="229"/>
      <c r="G462" s="229"/>
      <c r="H462" s="229"/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</row>
    <row r="463" ht="15.75" customHeight="1">
      <c r="A463" s="229"/>
      <c r="B463" s="229"/>
      <c r="C463" s="229"/>
      <c r="D463" s="229"/>
      <c r="E463" s="229"/>
      <c r="F463" s="229"/>
      <c r="G463" s="229"/>
      <c r="H463" s="229"/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</row>
    <row r="464" ht="15.75" customHeight="1">
      <c r="A464" s="229"/>
      <c r="B464" s="229"/>
      <c r="C464" s="229"/>
      <c r="D464" s="229"/>
      <c r="E464" s="229"/>
      <c r="F464" s="229"/>
      <c r="G464" s="229"/>
      <c r="H464" s="229"/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</row>
    <row r="465" ht="15.75" customHeight="1">
      <c r="A465" s="229"/>
      <c r="B465" s="229"/>
      <c r="C465" s="229"/>
      <c r="D465" s="229"/>
      <c r="E465" s="229"/>
      <c r="F465" s="229"/>
      <c r="G465" s="229"/>
      <c r="H465" s="229"/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</row>
    <row r="466" ht="15.75" customHeight="1">
      <c r="A466" s="229"/>
      <c r="B466" s="229"/>
      <c r="C466" s="229"/>
      <c r="D466" s="229"/>
      <c r="E466" s="229"/>
      <c r="F466" s="229"/>
      <c r="G466" s="229"/>
      <c r="H466" s="229"/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</row>
    <row r="467" ht="15.75" customHeight="1">
      <c r="A467" s="229"/>
      <c r="B467" s="229"/>
      <c r="C467" s="229"/>
      <c r="D467" s="229"/>
      <c r="E467" s="229"/>
      <c r="F467" s="229"/>
      <c r="G467" s="229"/>
      <c r="H467" s="229"/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</row>
    <row r="468" ht="15.75" customHeight="1">
      <c r="A468" s="229"/>
      <c r="B468" s="229"/>
      <c r="C468" s="229"/>
      <c r="D468" s="229"/>
      <c r="E468" s="229"/>
      <c r="F468" s="229"/>
      <c r="G468" s="229"/>
      <c r="H468" s="229"/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</row>
    <row r="469" ht="15.75" customHeight="1">
      <c r="A469" s="229"/>
      <c r="B469" s="229"/>
      <c r="C469" s="229"/>
      <c r="D469" s="229"/>
      <c r="E469" s="229"/>
      <c r="F469" s="229"/>
      <c r="G469" s="229"/>
      <c r="H469" s="229"/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</row>
    <row r="470" ht="15.75" customHeight="1">
      <c r="A470" s="229"/>
      <c r="B470" s="229"/>
      <c r="C470" s="229"/>
      <c r="D470" s="229"/>
      <c r="E470" s="229"/>
      <c r="F470" s="229"/>
      <c r="G470" s="229"/>
      <c r="H470" s="229"/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</row>
    <row r="471" ht="15.75" customHeight="1">
      <c r="A471" s="229"/>
      <c r="B471" s="229"/>
      <c r="C471" s="229"/>
      <c r="D471" s="229"/>
      <c r="E471" s="229"/>
      <c r="F471" s="229"/>
      <c r="G471" s="229"/>
      <c r="H471" s="229"/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</row>
    <row r="472" ht="15.75" customHeight="1">
      <c r="A472" s="229"/>
      <c r="B472" s="229"/>
      <c r="C472" s="229"/>
      <c r="D472" s="229"/>
      <c r="E472" s="229"/>
      <c r="F472" s="229"/>
      <c r="G472" s="229"/>
      <c r="H472" s="229"/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</row>
    <row r="473" ht="15.75" customHeight="1">
      <c r="A473" s="229"/>
      <c r="B473" s="229"/>
      <c r="C473" s="229"/>
      <c r="D473" s="229"/>
      <c r="E473" s="229"/>
      <c r="F473" s="229"/>
      <c r="G473" s="229"/>
      <c r="H473" s="229"/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</row>
    <row r="474" ht="15.75" customHeight="1">
      <c r="A474" s="229"/>
      <c r="B474" s="229"/>
      <c r="C474" s="229"/>
      <c r="D474" s="229"/>
      <c r="E474" s="229"/>
      <c r="F474" s="229"/>
      <c r="G474" s="229"/>
      <c r="H474" s="229"/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</row>
    <row r="475" ht="15.75" customHeight="1">
      <c r="A475" s="229"/>
      <c r="B475" s="229"/>
      <c r="C475" s="229"/>
      <c r="D475" s="229"/>
      <c r="E475" s="229"/>
      <c r="F475" s="229"/>
      <c r="G475" s="229"/>
      <c r="H475" s="229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</row>
    <row r="476" ht="15.75" customHeight="1">
      <c r="A476" s="229"/>
      <c r="B476" s="229"/>
      <c r="C476" s="229"/>
      <c r="D476" s="229"/>
      <c r="E476" s="229"/>
      <c r="F476" s="229"/>
      <c r="G476" s="229"/>
      <c r="H476" s="229"/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</row>
    <row r="477" ht="15.75" customHeight="1">
      <c r="A477" s="229"/>
      <c r="B477" s="229"/>
      <c r="C477" s="229"/>
      <c r="D477" s="229"/>
      <c r="E477" s="229"/>
      <c r="F477" s="229"/>
      <c r="G477" s="229"/>
      <c r="H477" s="229"/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</row>
    <row r="478" ht="15.75" customHeight="1">
      <c r="A478" s="229"/>
      <c r="B478" s="229"/>
      <c r="C478" s="229"/>
      <c r="D478" s="229"/>
      <c r="E478" s="229"/>
      <c r="F478" s="229"/>
      <c r="G478" s="229"/>
      <c r="H478" s="229"/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</row>
    <row r="479" ht="15.75" customHeight="1">
      <c r="A479" s="229"/>
      <c r="B479" s="229"/>
      <c r="C479" s="229"/>
      <c r="D479" s="229"/>
      <c r="E479" s="229"/>
      <c r="F479" s="229"/>
      <c r="G479" s="229"/>
      <c r="H479" s="229"/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</row>
    <row r="480" ht="15.75" customHeight="1">
      <c r="A480" s="229"/>
      <c r="B480" s="229"/>
      <c r="C480" s="229"/>
      <c r="D480" s="229"/>
      <c r="E480" s="229"/>
      <c r="F480" s="229"/>
      <c r="G480" s="229"/>
      <c r="H480" s="229"/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</row>
    <row r="481" ht="15.75" customHeight="1">
      <c r="A481" s="229"/>
      <c r="B481" s="229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</row>
    <row r="482" ht="15.75" customHeight="1">
      <c r="A482" s="229"/>
      <c r="B482" s="229"/>
      <c r="C482" s="229"/>
      <c r="D482" s="229"/>
      <c r="E482" s="229"/>
      <c r="F482" s="229"/>
      <c r="G482" s="229"/>
      <c r="H482" s="229"/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</row>
    <row r="483" ht="15.75" customHeight="1">
      <c r="A483" s="229"/>
      <c r="B483" s="229"/>
      <c r="C483" s="229"/>
      <c r="D483" s="229"/>
      <c r="E483" s="229"/>
      <c r="F483" s="229"/>
      <c r="G483" s="229"/>
      <c r="H483" s="229"/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</row>
    <row r="484" ht="15.75" customHeight="1">
      <c r="A484" s="229"/>
      <c r="B484" s="229"/>
      <c r="C484" s="229"/>
      <c r="D484" s="229"/>
      <c r="E484" s="229"/>
      <c r="F484" s="229"/>
      <c r="G484" s="229"/>
      <c r="H484" s="229"/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</row>
    <row r="485" ht="15.75" customHeight="1">
      <c r="A485" s="229"/>
      <c r="B485" s="229"/>
      <c r="C485" s="229"/>
      <c r="D485" s="229"/>
      <c r="E485" s="229"/>
      <c r="F485" s="229"/>
      <c r="G485" s="229"/>
      <c r="H485" s="229"/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</row>
    <row r="486" ht="15.75" customHeight="1">
      <c r="A486" s="229"/>
      <c r="B486" s="229"/>
      <c r="C486" s="229"/>
      <c r="D486" s="229"/>
      <c r="E486" s="229"/>
      <c r="F486" s="229"/>
      <c r="G486" s="229"/>
      <c r="H486" s="229"/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</row>
    <row r="487" ht="15.75" customHeight="1">
      <c r="A487" s="229"/>
      <c r="B487" s="229"/>
      <c r="C487" s="229"/>
      <c r="D487" s="229"/>
      <c r="E487" s="229"/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</row>
    <row r="488" ht="15.75" customHeight="1">
      <c r="A488" s="229"/>
      <c r="B488" s="229"/>
      <c r="C488" s="229"/>
      <c r="D488" s="229"/>
      <c r="E488" s="229"/>
      <c r="F488" s="229"/>
      <c r="G488" s="229"/>
      <c r="H488" s="229"/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</row>
    <row r="489" ht="15.75" customHeight="1">
      <c r="A489" s="229"/>
      <c r="B489" s="229"/>
      <c r="C489" s="229"/>
      <c r="D489" s="229"/>
      <c r="E489" s="229"/>
      <c r="F489" s="229"/>
      <c r="G489" s="229"/>
      <c r="H489" s="229"/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</row>
    <row r="490" ht="15.75" customHeight="1">
      <c r="A490" s="229"/>
      <c r="B490" s="229"/>
      <c r="C490" s="229"/>
      <c r="D490" s="229"/>
      <c r="E490" s="229"/>
      <c r="F490" s="229"/>
      <c r="G490" s="229"/>
      <c r="H490" s="229"/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</row>
    <row r="491" ht="15.75" customHeight="1">
      <c r="A491" s="229"/>
      <c r="B491" s="229"/>
      <c r="C491" s="229"/>
      <c r="D491" s="229"/>
      <c r="E491" s="229"/>
      <c r="F491" s="229"/>
      <c r="G491" s="229"/>
      <c r="H491" s="229"/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</row>
    <row r="492" ht="15.75" customHeight="1">
      <c r="A492" s="229"/>
      <c r="B492" s="229"/>
      <c r="C492" s="229"/>
      <c r="D492" s="229"/>
      <c r="E492" s="229"/>
      <c r="F492" s="229"/>
      <c r="G492" s="229"/>
      <c r="H492" s="229"/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</row>
    <row r="493" ht="15.75" customHeight="1">
      <c r="A493" s="229"/>
      <c r="B493" s="229"/>
      <c r="C493" s="229"/>
      <c r="D493" s="229"/>
      <c r="E493" s="229"/>
      <c r="F493" s="229"/>
      <c r="G493" s="229"/>
      <c r="H493" s="229"/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</row>
    <row r="494" ht="15.75" customHeight="1">
      <c r="A494" s="229"/>
      <c r="B494" s="229"/>
      <c r="C494" s="229"/>
      <c r="D494" s="229"/>
      <c r="E494" s="229"/>
      <c r="F494" s="229"/>
      <c r="G494" s="229"/>
      <c r="H494" s="229"/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</row>
    <row r="495" ht="15.75" customHeight="1">
      <c r="A495" s="229"/>
      <c r="B495" s="229"/>
      <c r="C495" s="229"/>
      <c r="D495" s="229"/>
      <c r="E495" s="229"/>
      <c r="F495" s="229"/>
      <c r="G495" s="229"/>
      <c r="H495" s="229"/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</row>
    <row r="496" ht="15.75" customHeight="1">
      <c r="A496" s="229"/>
      <c r="B496" s="229"/>
      <c r="C496" s="229"/>
      <c r="D496" s="229"/>
      <c r="E496" s="229"/>
      <c r="F496" s="229"/>
      <c r="G496" s="229"/>
      <c r="H496" s="229"/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</row>
    <row r="497" ht="15.75" customHeight="1">
      <c r="A497" s="229"/>
      <c r="B497" s="229"/>
      <c r="C497" s="229"/>
      <c r="D497" s="229"/>
      <c r="E497" s="229"/>
      <c r="F497" s="229"/>
      <c r="G497" s="229"/>
      <c r="H497" s="229"/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</row>
    <row r="498" ht="15.75" customHeight="1">
      <c r="A498" s="229"/>
      <c r="B498" s="229"/>
      <c r="C498" s="229"/>
      <c r="D498" s="229"/>
      <c r="E498" s="229"/>
      <c r="F498" s="229"/>
      <c r="G498" s="229"/>
      <c r="H498" s="229"/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</row>
    <row r="499" ht="15.75" customHeight="1">
      <c r="A499" s="229"/>
      <c r="B499" s="229"/>
      <c r="C499" s="229"/>
      <c r="D499" s="229"/>
      <c r="E499" s="229"/>
      <c r="F499" s="229"/>
      <c r="G499" s="229"/>
      <c r="H499" s="229"/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</row>
    <row r="500" ht="15.75" customHeight="1">
      <c r="A500" s="229"/>
      <c r="B500" s="229"/>
      <c r="C500" s="229"/>
      <c r="D500" s="229"/>
      <c r="E500" s="229"/>
      <c r="F500" s="229"/>
      <c r="G500" s="229"/>
      <c r="H500" s="229"/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</row>
    <row r="501" ht="15.75" customHeight="1">
      <c r="A501" s="229"/>
      <c r="B501" s="229"/>
      <c r="C501" s="229"/>
      <c r="D501" s="229"/>
      <c r="E501" s="229"/>
      <c r="F501" s="229"/>
      <c r="G501" s="229"/>
      <c r="H501" s="229"/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</row>
    <row r="502" ht="15.75" customHeight="1">
      <c r="A502" s="229"/>
      <c r="B502" s="229"/>
      <c r="C502" s="229"/>
      <c r="D502" s="229"/>
      <c r="E502" s="229"/>
      <c r="F502" s="229"/>
      <c r="G502" s="229"/>
      <c r="H502" s="229"/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</row>
    <row r="503" ht="15.75" customHeight="1">
      <c r="A503" s="229"/>
      <c r="B503" s="229"/>
      <c r="C503" s="229"/>
      <c r="D503" s="229"/>
      <c r="E503" s="229"/>
      <c r="F503" s="229"/>
      <c r="G503" s="229"/>
      <c r="H503" s="229"/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</row>
    <row r="504" ht="15.75" customHeight="1">
      <c r="A504" s="229"/>
      <c r="B504" s="229"/>
      <c r="C504" s="229"/>
      <c r="D504" s="229"/>
      <c r="E504" s="229"/>
      <c r="F504" s="229"/>
      <c r="G504" s="229"/>
      <c r="H504" s="229"/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</row>
    <row r="505" ht="15.75" customHeight="1">
      <c r="A505" s="229"/>
      <c r="B505" s="229"/>
      <c r="C505" s="229"/>
      <c r="D505" s="229"/>
      <c r="E505" s="229"/>
      <c r="F505" s="229"/>
      <c r="G505" s="229"/>
      <c r="H505" s="229"/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</row>
    <row r="506" ht="15.75" customHeight="1">
      <c r="A506" s="229"/>
      <c r="B506" s="229"/>
      <c r="C506" s="229"/>
      <c r="D506" s="229"/>
      <c r="E506" s="229"/>
      <c r="F506" s="229"/>
      <c r="G506" s="229"/>
      <c r="H506" s="229"/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</row>
    <row r="507" ht="15.75" customHeight="1">
      <c r="A507" s="229"/>
      <c r="B507" s="229"/>
      <c r="C507" s="229"/>
      <c r="D507" s="229"/>
      <c r="E507" s="229"/>
      <c r="F507" s="229"/>
      <c r="G507" s="229"/>
      <c r="H507" s="229"/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</row>
    <row r="508" ht="15.75" customHeight="1">
      <c r="A508" s="229"/>
      <c r="B508" s="229"/>
      <c r="C508" s="229"/>
      <c r="D508" s="229"/>
      <c r="E508" s="229"/>
      <c r="F508" s="229"/>
      <c r="G508" s="229"/>
      <c r="H508" s="229"/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</row>
    <row r="509" ht="15.75" customHeight="1">
      <c r="A509" s="229"/>
      <c r="B509" s="229"/>
      <c r="C509" s="229"/>
      <c r="D509" s="229"/>
      <c r="E509" s="229"/>
      <c r="F509" s="229"/>
      <c r="G509" s="229"/>
      <c r="H509" s="229"/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</row>
    <row r="510" ht="15.75" customHeight="1">
      <c r="A510" s="229"/>
      <c r="B510" s="229"/>
      <c r="C510" s="229"/>
      <c r="D510" s="229"/>
      <c r="E510" s="229"/>
      <c r="F510" s="229"/>
      <c r="G510" s="229"/>
      <c r="H510" s="229"/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</row>
    <row r="511" ht="15.75" customHeight="1">
      <c r="A511" s="229"/>
      <c r="B511" s="229"/>
      <c r="C511" s="229"/>
      <c r="D511" s="229"/>
      <c r="E511" s="229"/>
      <c r="F511" s="229"/>
      <c r="G511" s="229"/>
      <c r="H511" s="229"/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</row>
    <row r="512" ht="15.75" customHeight="1">
      <c r="A512" s="229"/>
      <c r="B512" s="229"/>
      <c r="C512" s="229"/>
      <c r="D512" s="229"/>
      <c r="E512" s="229"/>
      <c r="F512" s="229"/>
      <c r="G512" s="229"/>
      <c r="H512" s="229"/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</row>
    <row r="513" ht="15.75" customHeight="1">
      <c r="A513" s="229"/>
      <c r="B513" s="229"/>
      <c r="C513" s="229"/>
      <c r="D513" s="229"/>
      <c r="E513" s="229"/>
      <c r="F513" s="229"/>
      <c r="G513" s="229"/>
      <c r="H513" s="229"/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</row>
    <row r="514" ht="15.75" customHeight="1">
      <c r="A514" s="229"/>
      <c r="B514" s="229"/>
      <c r="C514" s="229"/>
      <c r="D514" s="229"/>
      <c r="E514" s="229"/>
      <c r="F514" s="229"/>
      <c r="G514" s="229"/>
      <c r="H514" s="229"/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</row>
    <row r="515" ht="15.75" customHeight="1">
      <c r="A515" s="229"/>
      <c r="B515" s="229"/>
      <c r="C515" s="229"/>
      <c r="D515" s="229"/>
      <c r="E515" s="229"/>
      <c r="F515" s="229"/>
      <c r="G515" s="229"/>
      <c r="H515" s="229"/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</row>
    <row r="516" ht="15.75" customHeight="1">
      <c r="A516" s="229"/>
      <c r="B516" s="229"/>
      <c r="C516" s="229"/>
      <c r="D516" s="229"/>
      <c r="E516" s="229"/>
      <c r="F516" s="229"/>
      <c r="G516" s="229"/>
      <c r="H516" s="229"/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</row>
    <row r="517" ht="15.75" customHeight="1">
      <c r="A517" s="229"/>
      <c r="B517" s="229"/>
      <c r="C517" s="229"/>
      <c r="D517" s="229"/>
      <c r="E517" s="229"/>
      <c r="F517" s="229"/>
      <c r="G517" s="229"/>
      <c r="H517" s="229"/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</row>
    <row r="518" ht="15.75" customHeight="1">
      <c r="A518" s="229"/>
      <c r="B518" s="229"/>
      <c r="C518" s="229"/>
      <c r="D518" s="229"/>
      <c r="E518" s="229"/>
      <c r="F518" s="229"/>
      <c r="G518" s="229"/>
      <c r="H518" s="229"/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</row>
    <row r="519" ht="15.75" customHeight="1">
      <c r="A519" s="229"/>
      <c r="B519" s="229"/>
      <c r="C519" s="229"/>
      <c r="D519" s="229"/>
      <c r="E519" s="229"/>
      <c r="F519" s="229"/>
      <c r="G519" s="229"/>
      <c r="H519" s="229"/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</row>
    <row r="520" ht="15.75" customHeight="1">
      <c r="A520" s="229"/>
      <c r="B520" s="229"/>
      <c r="C520" s="229"/>
      <c r="D520" s="229"/>
      <c r="E520" s="229"/>
      <c r="F520" s="229"/>
      <c r="G520" s="229"/>
      <c r="H520" s="229"/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</row>
    <row r="521" ht="15.75" customHeight="1">
      <c r="A521" s="229"/>
      <c r="B521" s="229"/>
      <c r="C521" s="229"/>
      <c r="D521" s="229"/>
      <c r="E521" s="229"/>
      <c r="F521" s="229"/>
      <c r="G521" s="229"/>
      <c r="H521" s="229"/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</row>
    <row r="522" ht="15.75" customHeight="1">
      <c r="A522" s="229"/>
      <c r="B522" s="229"/>
      <c r="C522" s="229"/>
      <c r="D522" s="229"/>
      <c r="E522" s="229"/>
      <c r="F522" s="229"/>
      <c r="G522" s="229"/>
      <c r="H522" s="229"/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</row>
    <row r="523" ht="15.75" customHeight="1">
      <c r="A523" s="229"/>
      <c r="B523" s="229"/>
      <c r="C523" s="229"/>
      <c r="D523" s="229"/>
      <c r="E523" s="229"/>
      <c r="F523" s="229"/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</row>
    <row r="524" ht="15.75" customHeight="1">
      <c r="A524" s="229"/>
      <c r="B524" s="229"/>
      <c r="C524" s="229"/>
      <c r="D524" s="229"/>
      <c r="E524" s="229"/>
      <c r="F524" s="229"/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</row>
    <row r="525" ht="15.75" customHeight="1">
      <c r="A525" s="229"/>
      <c r="B525" s="229"/>
      <c r="C525" s="229"/>
      <c r="D525" s="229"/>
      <c r="E525" s="229"/>
      <c r="F525" s="229"/>
      <c r="G525" s="229"/>
      <c r="H525" s="229"/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</row>
    <row r="526" ht="15.75" customHeight="1">
      <c r="A526" s="229"/>
      <c r="B526" s="229"/>
      <c r="C526" s="229"/>
      <c r="D526" s="229"/>
      <c r="E526" s="229"/>
      <c r="F526" s="229"/>
      <c r="G526" s="229"/>
      <c r="H526" s="229"/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</row>
    <row r="527" ht="15.75" customHeight="1">
      <c r="A527" s="229"/>
      <c r="B527" s="229"/>
      <c r="C527" s="229"/>
      <c r="D527" s="229"/>
      <c r="E527" s="229"/>
      <c r="F527" s="229"/>
      <c r="G527" s="229"/>
      <c r="H527" s="229"/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</row>
    <row r="528" ht="15.75" customHeight="1">
      <c r="A528" s="229"/>
      <c r="B528" s="229"/>
      <c r="C528" s="229"/>
      <c r="D528" s="229"/>
      <c r="E528" s="229"/>
      <c r="F528" s="229"/>
      <c r="G528" s="229"/>
      <c r="H528" s="229"/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</row>
    <row r="529" ht="15.75" customHeight="1">
      <c r="A529" s="229"/>
      <c r="B529" s="229"/>
      <c r="C529" s="229"/>
      <c r="D529" s="229"/>
      <c r="E529" s="229"/>
      <c r="F529" s="229"/>
      <c r="G529" s="229"/>
      <c r="H529" s="229"/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</row>
    <row r="530" ht="15.75" customHeight="1">
      <c r="A530" s="229"/>
      <c r="B530" s="229"/>
      <c r="C530" s="229"/>
      <c r="D530" s="229"/>
      <c r="E530" s="229"/>
      <c r="F530" s="229"/>
      <c r="G530" s="229"/>
      <c r="H530" s="229"/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</row>
    <row r="531" ht="15.75" customHeight="1">
      <c r="A531" s="229"/>
      <c r="B531" s="229"/>
      <c r="C531" s="229"/>
      <c r="D531" s="229"/>
      <c r="E531" s="229"/>
      <c r="F531" s="229"/>
      <c r="G531" s="229"/>
      <c r="H531" s="229"/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</row>
    <row r="532" ht="15.75" customHeight="1">
      <c r="A532" s="229"/>
      <c r="B532" s="229"/>
      <c r="C532" s="229"/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</row>
    <row r="533" ht="15.75" customHeight="1">
      <c r="A533" s="229"/>
      <c r="B533" s="229"/>
      <c r="C533" s="229"/>
      <c r="D533" s="229"/>
      <c r="E533" s="229"/>
      <c r="F533" s="229"/>
      <c r="G533" s="229"/>
      <c r="H533" s="229"/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</row>
    <row r="534" ht="15.75" customHeight="1">
      <c r="A534" s="229"/>
      <c r="B534" s="229"/>
      <c r="C534" s="229"/>
      <c r="D534" s="229"/>
      <c r="E534" s="229"/>
      <c r="F534" s="229"/>
      <c r="G534" s="229"/>
      <c r="H534" s="229"/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</row>
    <row r="535" ht="15.75" customHeight="1">
      <c r="A535" s="229"/>
      <c r="B535" s="229"/>
      <c r="C535" s="229"/>
      <c r="D535" s="229"/>
      <c r="E535" s="229"/>
      <c r="F535" s="229"/>
      <c r="G535" s="229"/>
      <c r="H535" s="229"/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</row>
    <row r="536" ht="15.75" customHeight="1">
      <c r="A536" s="229"/>
      <c r="B536" s="229"/>
      <c r="C536" s="229"/>
      <c r="D536" s="229"/>
      <c r="E536" s="229"/>
      <c r="F536" s="229"/>
      <c r="G536" s="229"/>
      <c r="H536" s="229"/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</row>
    <row r="537" ht="15.75" customHeight="1">
      <c r="A537" s="229"/>
      <c r="B537" s="229"/>
      <c r="C537" s="229"/>
      <c r="D537" s="229"/>
      <c r="E537" s="229"/>
      <c r="F537" s="229"/>
      <c r="G537" s="229"/>
      <c r="H537" s="229"/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</row>
    <row r="538" ht="15.75" customHeight="1">
      <c r="A538" s="229"/>
      <c r="B538" s="229"/>
      <c r="C538" s="229"/>
      <c r="D538" s="229"/>
      <c r="E538" s="229"/>
      <c r="F538" s="229"/>
      <c r="G538" s="229"/>
      <c r="H538" s="229"/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</row>
    <row r="539" ht="15.75" customHeight="1">
      <c r="A539" s="229"/>
      <c r="B539" s="229"/>
      <c r="C539" s="229"/>
      <c r="D539" s="229"/>
      <c r="E539" s="229"/>
      <c r="F539" s="229"/>
      <c r="G539" s="229"/>
      <c r="H539" s="229"/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</row>
    <row r="540" ht="15.75" customHeight="1">
      <c r="A540" s="229"/>
      <c r="B540" s="229"/>
      <c r="C540" s="229"/>
      <c r="D540" s="229"/>
      <c r="E540" s="229"/>
      <c r="F540" s="229"/>
      <c r="G540" s="229"/>
      <c r="H540" s="229"/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</row>
    <row r="541" ht="15.75" customHeight="1">
      <c r="A541" s="229"/>
      <c r="B541" s="229"/>
      <c r="C541" s="229"/>
      <c r="D541" s="229"/>
      <c r="E541" s="229"/>
      <c r="F541" s="229"/>
      <c r="G541" s="229"/>
      <c r="H541" s="229"/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</row>
    <row r="542" ht="15.75" customHeight="1">
      <c r="A542" s="229"/>
      <c r="B542" s="229"/>
      <c r="C542" s="229"/>
      <c r="D542" s="229"/>
      <c r="E542" s="229"/>
      <c r="F542" s="229"/>
      <c r="G542" s="229"/>
      <c r="H542" s="229"/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</row>
    <row r="543" ht="15.75" customHeight="1">
      <c r="A543" s="229"/>
      <c r="B543" s="229"/>
      <c r="C543" s="229"/>
      <c r="D543" s="229"/>
      <c r="E543" s="229"/>
      <c r="F543" s="229"/>
      <c r="G543" s="229"/>
      <c r="H543" s="229"/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</row>
    <row r="544" ht="15.75" customHeight="1">
      <c r="A544" s="229"/>
      <c r="B544" s="229"/>
      <c r="C544" s="229"/>
      <c r="D544" s="229"/>
      <c r="E544" s="229"/>
      <c r="F544" s="229"/>
      <c r="G544" s="229"/>
      <c r="H544" s="229"/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</row>
    <row r="545" ht="15.75" customHeight="1">
      <c r="A545" s="229"/>
      <c r="B545" s="229"/>
      <c r="C545" s="229"/>
      <c r="D545" s="229"/>
      <c r="E545" s="229"/>
      <c r="F545" s="229"/>
      <c r="G545" s="229"/>
      <c r="H545" s="229"/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</row>
    <row r="546" ht="15.75" customHeight="1">
      <c r="A546" s="229"/>
      <c r="B546" s="229"/>
      <c r="C546" s="229"/>
      <c r="D546" s="229"/>
      <c r="E546" s="229"/>
      <c r="F546" s="229"/>
      <c r="G546" s="229"/>
      <c r="H546" s="229"/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</row>
    <row r="547" ht="15.75" customHeight="1">
      <c r="A547" s="229"/>
      <c r="B547" s="229"/>
      <c r="C547" s="229"/>
      <c r="D547" s="229"/>
      <c r="E547" s="229"/>
      <c r="F547" s="229"/>
      <c r="G547" s="229"/>
      <c r="H547" s="229"/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</row>
    <row r="548" ht="15.75" customHeight="1">
      <c r="A548" s="229"/>
      <c r="B548" s="229"/>
      <c r="C548" s="229"/>
      <c r="D548" s="229"/>
      <c r="E548" s="229"/>
      <c r="F548" s="229"/>
      <c r="G548" s="229"/>
      <c r="H548" s="229"/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</row>
    <row r="549" ht="15.75" customHeight="1">
      <c r="A549" s="229"/>
      <c r="B549" s="229"/>
      <c r="C549" s="229"/>
      <c r="D549" s="229"/>
      <c r="E549" s="229"/>
      <c r="F549" s="229"/>
      <c r="G549" s="229"/>
      <c r="H549" s="229"/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</row>
    <row r="550" ht="15.75" customHeight="1">
      <c r="A550" s="229"/>
      <c r="B550" s="229"/>
      <c r="C550" s="229"/>
      <c r="D550" s="229"/>
      <c r="E550" s="229"/>
      <c r="F550" s="229"/>
      <c r="G550" s="229"/>
      <c r="H550" s="229"/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</row>
    <row r="551" ht="15.75" customHeight="1">
      <c r="A551" s="229"/>
      <c r="B551" s="229"/>
      <c r="C551" s="229"/>
      <c r="D551" s="229"/>
      <c r="E551" s="229"/>
      <c r="F551" s="229"/>
      <c r="G551" s="229"/>
      <c r="H551" s="229"/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</row>
    <row r="552" ht="15.75" customHeight="1">
      <c r="A552" s="229"/>
      <c r="B552" s="229"/>
      <c r="C552" s="229"/>
      <c r="D552" s="229"/>
      <c r="E552" s="229"/>
      <c r="F552" s="229"/>
      <c r="G552" s="229"/>
      <c r="H552" s="229"/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</row>
    <row r="553" ht="15.75" customHeight="1">
      <c r="A553" s="229"/>
      <c r="B553" s="229"/>
      <c r="C553" s="229"/>
      <c r="D553" s="229"/>
      <c r="E553" s="229"/>
      <c r="F553" s="229"/>
      <c r="G553" s="229"/>
      <c r="H553" s="229"/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</row>
    <row r="554" ht="15.75" customHeight="1">
      <c r="A554" s="229"/>
      <c r="B554" s="229"/>
      <c r="C554" s="229"/>
      <c r="D554" s="229"/>
      <c r="E554" s="229"/>
      <c r="F554" s="229"/>
      <c r="G554" s="229"/>
      <c r="H554" s="229"/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</row>
    <row r="555" ht="15.75" customHeight="1">
      <c r="A555" s="229"/>
      <c r="B555" s="229"/>
      <c r="C555" s="229"/>
      <c r="D555" s="229"/>
      <c r="E555" s="229"/>
      <c r="F555" s="229"/>
      <c r="G555" s="229"/>
      <c r="H555" s="229"/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</row>
    <row r="556" ht="15.75" customHeight="1">
      <c r="A556" s="229"/>
      <c r="B556" s="229"/>
      <c r="C556" s="229"/>
      <c r="D556" s="229"/>
      <c r="E556" s="229"/>
      <c r="F556" s="229"/>
      <c r="G556" s="229"/>
      <c r="H556" s="229"/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</row>
    <row r="557" ht="15.75" customHeight="1">
      <c r="A557" s="229"/>
      <c r="B557" s="229"/>
      <c r="C557" s="229"/>
      <c r="D557" s="229"/>
      <c r="E557" s="229"/>
      <c r="F557" s="229"/>
      <c r="G557" s="229"/>
      <c r="H557" s="229"/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</row>
    <row r="558" ht="15.75" customHeight="1">
      <c r="A558" s="229"/>
      <c r="B558" s="229"/>
      <c r="C558" s="229"/>
      <c r="D558" s="229"/>
      <c r="E558" s="229"/>
      <c r="F558" s="229"/>
      <c r="G558" s="229"/>
      <c r="H558" s="229"/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</row>
    <row r="559" ht="15.75" customHeight="1">
      <c r="A559" s="229"/>
      <c r="B559" s="229"/>
      <c r="C559" s="229"/>
      <c r="D559" s="229"/>
      <c r="E559" s="229"/>
      <c r="F559" s="229"/>
      <c r="G559" s="229"/>
      <c r="H559" s="229"/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</row>
    <row r="560" ht="15.75" customHeight="1">
      <c r="A560" s="229"/>
      <c r="B560" s="229"/>
      <c r="C560" s="229"/>
      <c r="D560" s="229"/>
      <c r="E560" s="229"/>
      <c r="F560" s="229"/>
      <c r="G560" s="229"/>
      <c r="H560" s="229"/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</row>
    <row r="561" ht="15.75" customHeight="1">
      <c r="A561" s="229"/>
      <c r="B561" s="229"/>
      <c r="C561" s="229"/>
      <c r="D561" s="229"/>
      <c r="E561" s="229"/>
      <c r="F561" s="229"/>
      <c r="G561" s="229"/>
      <c r="H561" s="229"/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</row>
    <row r="562" ht="15.75" customHeight="1">
      <c r="A562" s="229"/>
      <c r="B562" s="229"/>
      <c r="C562" s="229"/>
      <c r="D562" s="229"/>
      <c r="E562" s="229"/>
      <c r="F562" s="229"/>
      <c r="G562" s="229"/>
      <c r="H562" s="229"/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</row>
    <row r="563" ht="15.75" customHeight="1">
      <c r="A563" s="229"/>
      <c r="B563" s="229"/>
      <c r="C563" s="229"/>
      <c r="D563" s="229"/>
      <c r="E563" s="229"/>
      <c r="F563" s="229"/>
      <c r="G563" s="229"/>
      <c r="H563" s="229"/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</row>
    <row r="564" ht="15.75" customHeight="1">
      <c r="A564" s="229"/>
      <c r="B564" s="229"/>
      <c r="C564" s="229"/>
      <c r="D564" s="229"/>
      <c r="E564" s="229"/>
      <c r="F564" s="229"/>
      <c r="G564" s="229"/>
      <c r="H564" s="229"/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</row>
    <row r="565" ht="15.75" customHeight="1">
      <c r="A565" s="229"/>
      <c r="B565" s="229"/>
      <c r="C565" s="229"/>
      <c r="D565" s="229"/>
      <c r="E565" s="229"/>
      <c r="F565" s="229"/>
      <c r="G565" s="229"/>
      <c r="H565" s="229"/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</row>
    <row r="566" ht="15.75" customHeight="1">
      <c r="A566" s="229"/>
      <c r="B566" s="229"/>
      <c r="C566" s="229"/>
      <c r="D566" s="229"/>
      <c r="E566" s="229"/>
      <c r="F566" s="229"/>
      <c r="G566" s="229"/>
      <c r="H566" s="229"/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</row>
    <row r="567" ht="15.75" customHeight="1">
      <c r="A567" s="229"/>
      <c r="B567" s="229"/>
      <c r="C567" s="229"/>
      <c r="D567" s="229"/>
      <c r="E567" s="229"/>
      <c r="F567" s="229"/>
      <c r="G567" s="229"/>
      <c r="H567" s="229"/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</row>
    <row r="568" ht="15.75" customHeight="1">
      <c r="A568" s="229"/>
      <c r="B568" s="229"/>
      <c r="C568" s="229"/>
      <c r="D568" s="229"/>
      <c r="E568" s="229"/>
      <c r="F568" s="229"/>
      <c r="G568" s="229"/>
      <c r="H568" s="229"/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</row>
    <row r="569" ht="15.75" customHeight="1">
      <c r="A569" s="229"/>
      <c r="B569" s="229"/>
      <c r="C569" s="229"/>
      <c r="D569" s="229"/>
      <c r="E569" s="229"/>
      <c r="F569" s="229"/>
      <c r="G569" s="229"/>
      <c r="H569" s="229"/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</row>
    <row r="570" ht="15.75" customHeight="1">
      <c r="A570" s="229"/>
      <c r="B570" s="229"/>
      <c r="C570" s="229"/>
      <c r="D570" s="229"/>
      <c r="E570" s="229"/>
      <c r="F570" s="229"/>
      <c r="G570" s="229"/>
      <c r="H570" s="229"/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</row>
    <row r="571" ht="15.75" customHeight="1">
      <c r="A571" s="229"/>
      <c r="B571" s="229"/>
      <c r="C571" s="229"/>
      <c r="D571" s="229"/>
      <c r="E571" s="229"/>
      <c r="F571" s="229"/>
      <c r="G571" s="229"/>
      <c r="H571" s="229"/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</row>
    <row r="572" ht="15.75" customHeight="1">
      <c r="A572" s="229"/>
      <c r="B572" s="229"/>
      <c r="C572" s="229"/>
      <c r="D572" s="229"/>
      <c r="E572" s="229"/>
      <c r="F572" s="229"/>
      <c r="G572" s="229"/>
      <c r="H572" s="229"/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</row>
    <row r="573" ht="15.75" customHeight="1">
      <c r="A573" s="229"/>
      <c r="B573" s="229"/>
      <c r="C573" s="229"/>
      <c r="D573" s="229"/>
      <c r="E573" s="229"/>
      <c r="F573" s="229"/>
      <c r="G573" s="229"/>
      <c r="H573" s="229"/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</row>
    <row r="574" ht="15.75" customHeight="1">
      <c r="A574" s="229"/>
      <c r="B574" s="229"/>
      <c r="C574" s="229"/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</row>
    <row r="575" ht="15.75" customHeight="1">
      <c r="A575" s="229"/>
      <c r="B575" s="229"/>
      <c r="C575" s="229"/>
      <c r="D575" s="229"/>
      <c r="E575" s="229"/>
      <c r="F575" s="229"/>
      <c r="G575" s="229"/>
      <c r="H575" s="229"/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</row>
    <row r="576" ht="15.75" customHeight="1">
      <c r="A576" s="229"/>
      <c r="B576" s="229"/>
      <c r="C576" s="229"/>
      <c r="D576" s="229"/>
      <c r="E576" s="229"/>
      <c r="F576" s="229"/>
      <c r="G576" s="229"/>
      <c r="H576" s="229"/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</row>
    <row r="577" ht="15.75" customHeight="1">
      <c r="A577" s="229"/>
      <c r="B577" s="229"/>
      <c r="C577" s="229"/>
      <c r="D577" s="229"/>
      <c r="E577" s="229"/>
      <c r="F577" s="229"/>
      <c r="G577" s="229"/>
      <c r="H577" s="229"/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</row>
    <row r="578" ht="15.75" customHeight="1">
      <c r="A578" s="229"/>
      <c r="B578" s="229"/>
      <c r="C578" s="229"/>
      <c r="D578" s="229"/>
      <c r="E578" s="229"/>
      <c r="F578" s="229"/>
      <c r="G578" s="229"/>
      <c r="H578" s="229"/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</row>
    <row r="579" ht="15.75" customHeight="1">
      <c r="A579" s="229"/>
      <c r="B579" s="229"/>
      <c r="C579" s="229"/>
      <c r="D579" s="229"/>
      <c r="E579" s="229"/>
      <c r="F579" s="229"/>
      <c r="G579" s="229"/>
      <c r="H579" s="229"/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</row>
    <row r="580" ht="15.75" customHeight="1">
      <c r="A580" s="229"/>
      <c r="B580" s="229"/>
      <c r="C580" s="229"/>
      <c r="D580" s="229"/>
      <c r="E580" s="229"/>
      <c r="F580" s="229"/>
      <c r="G580" s="229"/>
      <c r="H580" s="229"/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</row>
    <row r="581" ht="15.75" customHeight="1">
      <c r="A581" s="229"/>
      <c r="B581" s="229"/>
      <c r="C581" s="229"/>
      <c r="D581" s="229"/>
      <c r="E581" s="229"/>
      <c r="F581" s="229"/>
      <c r="G581" s="229"/>
      <c r="H581" s="229"/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</row>
    <row r="582" ht="15.75" customHeight="1">
      <c r="A582" s="229"/>
      <c r="B582" s="229"/>
      <c r="C582" s="229"/>
      <c r="D582" s="229"/>
      <c r="E582" s="229"/>
      <c r="F582" s="229"/>
      <c r="G582" s="229"/>
      <c r="H582" s="229"/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</row>
    <row r="583" ht="15.75" customHeight="1">
      <c r="A583" s="229"/>
      <c r="B583" s="229"/>
      <c r="C583" s="229"/>
      <c r="D583" s="229"/>
      <c r="E583" s="229"/>
      <c r="F583" s="229"/>
      <c r="G583" s="229"/>
      <c r="H583" s="229"/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</row>
    <row r="584" ht="15.75" customHeight="1">
      <c r="A584" s="229"/>
      <c r="B584" s="229"/>
      <c r="C584" s="229"/>
      <c r="D584" s="229"/>
      <c r="E584" s="229"/>
      <c r="F584" s="229"/>
      <c r="G584" s="229"/>
      <c r="H584" s="229"/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</row>
    <row r="585" ht="15.75" customHeight="1">
      <c r="A585" s="229"/>
      <c r="B585" s="229"/>
      <c r="C585" s="229"/>
      <c r="D585" s="229"/>
      <c r="E585" s="229"/>
      <c r="F585" s="229"/>
      <c r="G585" s="229"/>
      <c r="H585" s="229"/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</row>
    <row r="586" ht="15.75" customHeight="1">
      <c r="A586" s="229"/>
      <c r="B586" s="229"/>
      <c r="C586" s="229"/>
      <c r="D586" s="229"/>
      <c r="E586" s="229"/>
      <c r="F586" s="229"/>
      <c r="G586" s="229"/>
      <c r="H586" s="229"/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</row>
    <row r="587" ht="15.75" customHeight="1">
      <c r="A587" s="229"/>
      <c r="B587" s="229"/>
      <c r="C587" s="229"/>
      <c r="D587" s="229"/>
      <c r="E587" s="229"/>
      <c r="F587" s="229"/>
      <c r="G587" s="229"/>
      <c r="H587" s="229"/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</row>
    <row r="588" ht="15.75" customHeight="1">
      <c r="A588" s="229"/>
      <c r="B588" s="229"/>
      <c r="C588" s="229"/>
      <c r="D588" s="229"/>
      <c r="E588" s="229"/>
      <c r="F588" s="229"/>
      <c r="G588" s="229"/>
      <c r="H588" s="229"/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</row>
    <row r="589" ht="15.75" customHeight="1">
      <c r="A589" s="229"/>
      <c r="B589" s="229"/>
      <c r="C589" s="229"/>
      <c r="D589" s="229"/>
      <c r="E589" s="229"/>
      <c r="F589" s="229"/>
      <c r="G589" s="229"/>
      <c r="H589" s="229"/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</row>
    <row r="590" ht="15.75" customHeight="1">
      <c r="A590" s="229"/>
      <c r="B590" s="229"/>
      <c r="C590" s="229"/>
      <c r="D590" s="229"/>
      <c r="E590" s="229"/>
      <c r="F590" s="229"/>
      <c r="G590" s="229"/>
      <c r="H590" s="229"/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</row>
    <row r="591" ht="15.75" customHeight="1">
      <c r="A591" s="229"/>
      <c r="B591" s="229"/>
      <c r="C591" s="229"/>
      <c r="D591" s="229"/>
      <c r="E591" s="229"/>
      <c r="F591" s="229"/>
      <c r="G591" s="229"/>
      <c r="H591" s="229"/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</row>
    <row r="592" ht="15.75" customHeight="1">
      <c r="A592" s="229"/>
      <c r="B592" s="229"/>
      <c r="C592" s="229"/>
      <c r="D592" s="229"/>
      <c r="E592" s="229"/>
      <c r="F592" s="229"/>
      <c r="G592" s="229"/>
      <c r="H592" s="229"/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</row>
    <row r="593" ht="15.75" customHeight="1">
      <c r="A593" s="229"/>
      <c r="B593" s="229"/>
      <c r="C593" s="229"/>
      <c r="D593" s="229"/>
      <c r="E593" s="229"/>
      <c r="F593" s="229"/>
      <c r="G593" s="229"/>
      <c r="H593" s="229"/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</row>
    <row r="594" ht="15.75" customHeight="1">
      <c r="A594" s="229"/>
      <c r="B594" s="229"/>
      <c r="C594" s="229"/>
      <c r="D594" s="229"/>
      <c r="E594" s="229"/>
      <c r="F594" s="229"/>
      <c r="G594" s="229"/>
      <c r="H594" s="229"/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</row>
    <row r="595" ht="15.75" customHeight="1">
      <c r="A595" s="229"/>
      <c r="B595" s="229"/>
      <c r="C595" s="229"/>
      <c r="D595" s="229"/>
      <c r="E595" s="229"/>
      <c r="F595" s="229"/>
      <c r="G595" s="229"/>
      <c r="H595" s="229"/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</row>
    <row r="596" ht="15.75" customHeight="1">
      <c r="A596" s="229"/>
      <c r="B596" s="229"/>
      <c r="C596" s="229"/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</row>
    <row r="597" ht="15.75" customHeight="1">
      <c r="A597" s="229"/>
      <c r="B597" s="229"/>
      <c r="C597" s="229"/>
      <c r="D597" s="229"/>
      <c r="E597" s="229"/>
      <c r="F597" s="229"/>
      <c r="G597" s="229"/>
      <c r="H597" s="229"/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</row>
    <row r="598" ht="15.75" customHeight="1">
      <c r="A598" s="229"/>
      <c r="B598" s="229"/>
      <c r="C598" s="229"/>
      <c r="D598" s="229"/>
      <c r="E598" s="229"/>
      <c r="F598" s="229"/>
      <c r="G598" s="229"/>
      <c r="H598" s="229"/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</row>
    <row r="599" ht="15.75" customHeight="1">
      <c r="A599" s="229"/>
      <c r="B599" s="229"/>
      <c r="C599" s="229"/>
      <c r="D599" s="229"/>
      <c r="E599" s="229"/>
      <c r="F599" s="229"/>
      <c r="G599" s="229"/>
      <c r="H599" s="229"/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</row>
    <row r="600" ht="15.75" customHeight="1">
      <c r="A600" s="229"/>
      <c r="B600" s="229"/>
      <c r="C600" s="229"/>
      <c r="D600" s="229"/>
      <c r="E600" s="229"/>
      <c r="F600" s="229"/>
      <c r="G600" s="229"/>
      <c r="H600" s="229"/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</row>
    <row r="601" ht="15.75" customHeight="1">
      <c r="A601" s="229"/>
      <c r="B601" s="229"/>
      <c r="C601" s="229"/>
      <c r="D601" s="229"/>
      <c r="E601" s="229"/>
      <c r="F601" s="229"/>
      <c r="G601" s="229"/>
      <c r="H601" s="229"/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</row>
    <row r="602" ht="15.75" customHeight="1">
      <c r="A602" s="229"/>
      <c r="B602" s="229"/>
      <c r="C602" s="229"/>
      <c r="D602" s="229"/>
      <c r="E602" s="229"/>
      <c r="F602" s="229"/>
      <c r="G602" s="229"/>
      <c r="H602" s="229"/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</row>
    <row r="603" ht="15.75" customHeight="1">
      <c r="A603" s="229"/>
      <c r="B603" s="229"/>
      <c r="C603" s="229"/>
      <c r="D603" s="229"/>
      <c r="E603" s="229"/>
      <c r="F603" s="229"/>
      <c r="G603" s="229"/>
      <c r="H603" s="229"/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</row>
    <row r="604" ht="15.75" customHeight="1">
      <c r="A604" s="229"/>
      <c r="B604" s="229"/>
      <c r="C604" s="229"/>
      <c r="D604" s="229"/>
      <c r="E604" s="229"/>
      <c r="F604" s="229"/>
      <c r="G604" s="229"/>
      <c r="H604" s="229"/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</row>
    <row r="605" ht="15.75" customHeight="1">
      <c r="A605" s="229"/>
      <c r="B605" s="229"/>
      <c r="C605" s="229"/>
      <c r="D605" s="229"/>
      <c r="E605" s="229"/>
      <c r="F605" s="229"/>
      <c r="G605" s="229"/>
      <c r="H605" s="229"/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</row>
    <row r="606" ht="15.75" customHeight="1">
      <c r="A606" s="229"/>
      <c r="B606" s="229"/>
      <c r="C606" s="229"/>
      <c r="D606" s="229"/>
      <c r="E606" s="229"/>
      <c r="F606" s="229"/>
      <c r="G606" s="229"/>
      <c r="H606" s="229"/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</row>
    <row r="607" ht="15.75" customHeight="1">
      <c r="A607" s="229"/>
      <c r="B607" s="229"/>
      <c r="C607" s="229"/>
      <c r="D607" s="229"/>
      <c r="E607" s="229"/>
      <c r="F607" s="229"/>
      <c r="G607" s="229"/>
      <c r="H607" s="229"/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</row>
    <row r="608" ht="15.75" customHeight="1">
      <c r="A608" s="229"/>
      <c r="B608" s="229"/>
      <c r="C608" s="229"/>
      <c r="D608" s="229"/>
      <c r="E608" s="229"/>
      <c r="F608" s="229"/>
      <c r="G608" s="229"/>
      <c r="H608" s="229"/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</row>
    <row r="609" ht="15.75" customHeight="1">
      <c r="A609" s="229"/>
      <c r="B609" s="229"/>
      <c r="C609" s="229"/>
      <c r="D609" s="229"/>
      <c r="E609" s="229"/>
      <c r="F609" s="229"/>
      <c r="G609" s="229"/>
      <c r="H609" s="229"/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</row>
    <row r="610" ht="15.75" customHeight="1">
      <c r="A610" s="229"/>
      <c r="B610" s="229"/>
      <c r="C610" s="229"/>
      <c r="D610" s="229"/>
      <c r="E610" s="229"/>
      <c r="F610" s="229"/>
      <c r="G610" s="229"/>
      <c r="H610" s="229"/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</row>
    <row r="611" ht="15.75" customHeight="1">
      <c r="A611" s="229"/>
      <c r="B611" s="229"/>
      <c r="C611" s="229"/>
      <c r="D611" s="229"/>
      <c r="E611" s="229"/>
      <c r="F611" s="229"/>
      <c r="G611" s="229"/>
      <c r="H611" s="229"/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</row>
    <row r="612" ht="15.75" customHeight="1">
      <c r="A612" s="229"/>
      <c r="B612" s="229"/>
      <c r="C612" s="229"/>
      <c r="D612" s="229"/>
      <c r="E612" s="229"/>
      <c r="F612" s="229"/>
      <c r="G612" s="229"/>
      <c r="H612" s="229"/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</row>
    <row r="613" ht="15.75" customHeight="1">
      <c r="A613" s="229"/>
      <c r="B613" s="229"/>
      <c r="C613" s="229"/>
      <c r="D613" s="229"/>
      <c r="E613" s="229"/>
      <c r="F613" s="229"/>
      <c r="G613" s="229"/>
      <c r="H613" s="229"/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</row>
    <row r="614" ht="15.75" customHeight="1">
      <c r="A614" s="229"/>
      <c r="B614" s="229"/>
      <c r="C614" s="229"/>
      <c r="D614" s="229"/>
      <c r="E614" s="229"/>
      <c r="F614" s="229"/>
      <c r="G614" s="229"/>
      <c r="H614" s="229"/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</row>
    <row r="615" ht="15.75" customHeight="1">
      <c r="A615" s="229"/>
      <c r="B615" s="229"/>
      <c r="C615" s="229"/>
      <c r="D615" s="229"/>
      <c r="E615" s="229"/>
      <c r="F615" s="229"/>
      <c r="G615" s="229"/>
      <c r="H615" s="229"/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</row>
    <row r="616" ht="15.75" customHeight="1">
      <c r="A616" s="229"/>
      <c r="B616" s="229"/>
      <c r="C616" s="229"/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</row>
    <row r="617" ht="15.75" customHeight="1">
      <c r="A617" s="229"/>
      <c r="B617" s="229"/>
      <c r="C617" s="229"/>
      <c r="D617" s="229"/>
      <c r="E617" s="229"/>
      <c r="F617" s="229"/>
      <c r="G617" s="229"/>
      <c r="H617" s="229"/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</row>
    <row r="618" ht="15.75" customHeight="1">
      <c r="A618" s="229"/>
      <c r="B618" s="229"/>
      <c r="C618" s="229"/>
      <c r="D618" s="229"/>
      <c r="E618" s="229"/>
      <c r="F618" s="229"/>
      <c r="G618" s="229"/>
      <c r="H618" s="229"/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</row>
    <row r="619" ht="15.75" customHeight="1">
      <c r="A619" s="229"/>
      <c r="B619" s="229"/>
      <c r="C619" s="229"/>
      <c r="D619" s="229"/>
      <c r="E619" s="229"/>
      <c r="F619" s="229"/>
      <c r="G619" s="229"/>
      <c r="H619" s="229"/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</row>
    <row r="620" ht="15.75" customHeight="1">
      <c r="A620" s="229"/>
      <c r="B620" s="229"/>
      <c r="C620" s="229"/>
      <c r="D620" s="229"/>
      <c r="E620" s="229"/>
      <c r="F620" s="229"/>
      <c r="G620" s="229"/>
      <c r="H620" s="229"/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</row>
    <row r="621" ht="15.75" customHeight="1">
      <c r="A621" s="229"/>
      <c r="B621" s="229"/>
      <c r="C621" s="229"/>
      <c r="D621" s="229"/>
      <c r="E621" s="229"/>
      <c r="F621" s="229"/>
      <c r="G621" s="229"/>
      <c r="H621" s="229"/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</row>
    <row r="622" ht="15.75" customHeight="1">
      <c r="A622" s="229"/>
      <c r="B622" s="229"/>
      <c r="C622" s="229"/>
      <c r="D622" s="229"/>
      <c r="E622" s="229"/>
      <c r="F622" s="229"/>
      <c r="G622" s="229"/>
      <c r="H622" s="229"/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</row>
    <row r="623" ht="15.75" customHeight="1">
      <c r="A623" s="229"/>
      <c r="B623" s="229"/>
      <c r="C623" s="229"/>
      <c r="D623" s="229"/>
      <c r="E623" s="229"/>
      <c r="F623" s="229"/>
      <c r="G623" s="229"/>
      <c r="H623" s="229"/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</row>
    <row r="624" ht="15.75" customHeight="1">
      <c r="A624" s="229"/>
      <c r="B624" s="229"/>
      <c r="C624" s="229"/>
      <c r="D624" s="229"/>
      <c r="E624" s="229"/>
      <c r="F624" s="229"/>
      <c r="G624" s="229"/>
      <c r="H624" s="229"/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</row>
    <row r="625" ht="15.75" customHeight="1">
      <c r="A625" s="229"/>
      <c r="B625" s="229"/>
      <c r="C625" s="229"/>
      <c r="D625" s="229"/>
      <c r="E625" s="229"/>
      <c r="F625" s="229"/>
      <c r="G625" s="229"/>
      <c r="H625" s="229"/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</row>
    <row r="626" ht="15.75" customHeight="1">
      <c r="A626" s="229"/>
      <c r="B626" s="229"/>
      <c r="C626" s="229"/>
      <c r="D626" s="229"/>
      <c r="E626" s="229"/>
      <c r="F626" s="229"/>
      <c r="G626" s="229"/>
      <c r="H626" s="229"/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</row>
    <row r="627" ht="15.75" customHeight="1">
      <c r="A627" s="229"/>
      <c r="B627" s="229"/>
      <c r="C627" s="229"/>
      <c r="D627" s="229"/>
      <c r="E627" s="229"/>
      <c r="F627" s="229"/>
      <c r="G627" s="229"/>
      <c r="H627" s="229"/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</row>
    <row r="628" ht="15.75" customHeight="1">
      <c r="A628" s="229"/>
      <c r="B628" s="229"/>
      <c r="C628" s="229"/>
      <c r="D628" s="229"/>
      <c r="E628" s="229"/>
      <c r="F628" s="229"/>
      <c r="G628" s="229"/>
      <c r="H628" s="229"/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</row>
    <row r="629" ht="15.75" customHeight="1">
      <c r="A629" s="229"/>
      <c r="B629" s="229"/>
      <c r="C629" s="229"/>
      <c r="D629" s="229"/>
      <c r="E629" s="229"/>
      <c r="F629" s="229"/>
      <c r="G629" s="229"/>
      <c r="H629" s="229"/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</row>
    <row r="630" ht="15.75" customHeight="1">
      <c r="A630" s="229"/>
      <c r="B630" s="229"/>
      <c r="C630" s="229"/>
      <c r="D630" s="229"/>
      <c r="E630" s="229"/>
      <c r="F630" s="229"/>
      <c r="G630" s="229"/>
      <c r="H630" s="229"/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</row>
    <row r="631" ht="15.75" customHeight="1">
      <c r="A631" s="229"/>
      <c r="B631" s="229"/>
      <c r="C631" s="229"/>
      <c r="D631" s="229"/>
      <c r="E631" s="229"/>
      <c r="F631" s="229"/>
      <c r="G631" s="229"/>
      <c r="H631" s="229"/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</row>
    <row r="632" ht="15.75" customHeight="1">
      <c r="A632" s="229"/>
      <c r="B632" s="229"/>
      <c r="C632" s="229"/>
      <c r="D632" s="229"/>
      <c r="E632" s="229"/>
      <c r="F632" s="229"/>
      <c r="G632" s="229"/>
      <c r="H632" s="229"/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</row>
    <row r="633" ht="15.75" customHeight="1">
      <c r="A633" s="229"/>
      <c r="B633" s="229"/>
      <c r="C633" s="229"/>
      <c r="D633" s="229"/>
      <c r="E633" s="229"/>
      <c r="F633" s="229"/>
      <c r="G633" s="229"/>
      <c r="H633" s="229"/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</row>
    <row r="634" ht="15.75" customHeight="1">
      <c r="A634" s="229"/>
      <c r="B634" s="229"/>
      <c r="C634" s="229"/>
      <c r="D634" s="229"/>
      <c r="E634" s="229"/>
      <c r="F634" s="229"/>
      <c r="G634" s="229"/>
      <c r="H634" s="229"/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</row>
    <row r="635" ht="15.75" customHeight="1">
      <c r="A635" s="229"/>
      <c r="B635" s="229"/>
      <c r="C635" s="229"/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</row>
    <row r="636" ht="15.75" customHeight="1">
      <c r="A636" s="229"/>
      <c r="B636" s="229"/>
      <c r="C636" s="229"/>
      <c r="D636" s="229"/>
      <c r="E636" s="229"/>
      <c r="F636" s="229"/>
      <c r="G636" s="229"/>
      <c r="H636" s="229"/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</row>
    <row r="637" ht="15.75" customHeight="1">
      <c r="A637" s="229"/>
      <c r="B637" s="229"/>
      <c r="C637" s="229"/>
      <c r="D637" s="229"/>
      <c r="E637" s="229"/>
      <c r="F637" s="229"/>
      <c r="G637" s="229"/>
      <c r="H637" s="229"/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</row>
    <row r="638" ht="15.75" customHeight="1">
      <c r="A638" s="229"/>
      <c r="B638" s="229"/>
      <c r="C638" s="229"/>
      <c r="D638" s="229"/>
      <c r="E638" s="229"/>
      <c r="F638" s="229"/>
      <c r="G638" s="229"/>
      <c r="H638" s="229"/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</row>
    <row r="639" ht="15.75" customHeight="1">
      <c r="A639" s="229"/>
      <c r="B639" s="229"/>
      <c r="C639" s="229"/>
      <c r="D639" s="229"/>
      <c r="E639" s="229"/>
      <c r="F639" s="229"/>
      <c r="G639" s="229"/>
      <c r="H639" s="229"/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</row>
    <row r="640" ht="15.75" customHeight="1">
      <c r="A640" s="229"/>
      <c r="B640" s="229"/>
      <c r="C640" s="229"/>
      <c r="D640" s="229"/>
      <c r="E640" s="229"/>
      <c r="F640" s="229"/>
      <c r="G640" s="229"/>
      <c r="H640" s="229"/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</row>
    <row r="641" ht="15.75" customHeight="1">
      <c r="A641" s="229"/>
      <c r="B641" s="229"/>
      <c r="C641" s="229"/>
      <c r="D641" s="229"/>
      <c r="E641" s="229"/>
      <c r="F641" s="229"/>
      <c r="G641" s="229"/>
      <c r="H641" s="229"/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</row>
    <row r="642" ht="15.75" customHeight="1">
      <c r="A642" s="229"/>
      <c r="B642" s="229"/>
      <c r="C642" s="229"/>
      <c r="D642" s="229"/>
      <c r="E642" s="229"/>
      <c r="F642" s="229"/>
      <c r="G642" s="229"/>
      <c r="H642" s="229"/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</row>
    <row r="643" ht="15.75" customHeight="1">
      <c r="A643" s="229"/>
      <c r="B643" s="229"/>
      <c r="C643" s="229"/>
      <c r="D643" s="229"/>
      <c r="E643" s="229"/>
      <c r="F643" s="229"/>
      <c r="G643" s="229"/>
      <c r="H643" s="229"/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</row>
    <row r="644" ht="15.75" customHeight="1">
      <c r="A644" s="229"/>
      <c r="B644" s="229"/>
      <c r="C644" s="229"/>
      <c r="D644" s="229"/>
      <c r="E644" s="229"/>
      <c r="F644" s="229"/>
      <c r="G644" s="229"/>
      <c r="H644" s="229"/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</row>
    <row r="645" ht="15.75" customHeight="1">
      <c r="A645" s="229"/>
      <c r="B645" s="229"/>
      <c r="C645" s="229"/>
      <c r="D645" s="229"/>
      <c r="E645" s="229"/>
      <c r="F645" s="229"/>
      <c r="G645" s="229"/>
      <c r="H645" s="229"/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</row>
    <row r="646" ht="15.75" customHeight="1">
      <c r="A646" s="229"/>
      <c r="B646" s="229"/>
      <c r="C646" s="229"/>
      <c r="D646" s="229"/>
      <c r="E646" s="229"/>
      <c r="F646" s="229"/>
      <c r="G646" s="229"/>
      <c r="H646" s="229"/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</row>
    <row r="647" ht="15.75" customHeight="1">
      <c r="A647" s="229"/>
      <c r="B647" s="229"/>
      <c r="C647" s="229"/>
      <c r="D647" s="229"/>
      <c r="E647" s="229"/>
      <c r="F647" s="229"/>
      <c r="G647" s="229"/>
      <c r="H647" s="229"/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</row>
    <row r="648" ht="15.75" customHeight="1">
      <c r="A648" s="229"/>
      <c r="B648" s="229"/>
      <c r="C648" s="229"/>
      <c r="D648" s="229"/>
      <c r="E648" s="229"/>
      <c r="F648" s="229"/>
      <c r="G648" s="229"/>
      <c r="H648" s="229"/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</row>
    <row r="649" ht="15.75" customHeight="1">
      <c r="A649" s="229"/>
      <c r="B649" s="229"/>
      <c r="C649" s="229"/>
      <c r="D649" s="229"/>
      <c r="E649" s="229"/>
      <c r="F649" s="229"/>
      <c r="G649" s="229"/>
      <c r="H649" s="229"/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</row>
    <row r="650" ht="15.75" customHeight="1">
      <c r="A650" s="229"/>
      <c r="B650" s="229"/>
      <c r="C650" s="229"/>
      <c r="D650" s="229"/>
      <c r="E650" s="229"/>
      <c r="F650" s="229"/>
      <c r="G650" s="229"/>
      <c r="H650" s="229"/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</row>
    <row r="651" ht="15.75" customHeight="1">
      <c r="A651" s="229"/>
      <c r="B651" s="229"/>
      <c r="C651" s="229"/>
      <c r="D651" s="229"/>
      <c r="E651" s="229"/>
      <c r="F651" s="229"/>
      <c r="G651" s="229"/>
      <c r="H651" s="229"/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</row>
    <row r="652" ht="15.75" customHeight="1">
      <c r="A652" s="229"/>
      <c r="B652" s="229"/>
      <c r="C652" s="229"/>
      <c r="D652" s="229"/>
      <c r="E652" s="229"/>
      <c r="F652" s="229"/>
      <c r="G652" s="229"/>
      <c r="H652" s="229"/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</row>
    <row r="653" ht="15.75" customHeight="1">
      <c r="A653" s="229"/>
      <c r="B653" s="229"/>
      <c r="C653" s="229"/>
      <c r="D653" s="229"/>
      <c r="E653" s="229"/>
      <c r="F653" s="229"/>
      <c r="G653" s="229"/>
      <c r="H653" s="229"/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</row>
    <row r="654" ht="15.75" customHeight="1">
      <c r="A654" s="229"/>
      <c r="B654" s="229"/>
      <c r="C654" s="229"/>
      <c r="D654" s="229"/>
      <c r="E654" s="229"/>
      <c r="F654" s="229"/>
      <c r="G654" s="229"/>
      <c r="H654" s="229"/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</row>
    <row r="655" ht="15.75" customHeight="1">
      <c r="A655" s="229"/>
      <c r="B655" s="229"/>
      <c r="C655" s="229"/>
      <c r="D655" s="229"/>
      <c r="E655" s="229"/>
      <c r="F655" s="229"/>
      <c r="G655" s="229"/>
      <c r="H655" s="229"/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</row>
    <row r="656" ht="15.75" customHeight="1">
      <c r="A656" s="229"/>
      <c r="B656" s="229"/>
      <c r="C656" s="229"/>
      <c r="D656" s="229"/>
      <c r="E656" s="229"/>
      <c r="F656" s="229"/>
      <c r="G656" s="229"/>
      <c r="H656" s="229"/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</row>
    <row r="657" ht="15.75" customHeight="1">
      <c r="A657" s="229"/>
      <c r="B657" s="229"/>
      <c r="C657" s="229"/>
      <c r="D657" s="229"/>
      <c r="E657" s="229"/>
      <c r="F657" s="229"/>
      <c r="G657" s="229"/>
      <c r="H657" s="229"/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</row>
    <row r="658" ht="15.75" customHeight="1">
      <c r="A658" s="229"/>
      <c r="B658" s="229"/>
      <c r="C658" s="229"/>
      <c r="D658" s="229"/>
      <c r="E658" s="229"/>
      <c r="F658" s="229"/>
      <c r="G658" s="229"/>
      <c r="H658" s="229"/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</row>
    <row r="659" ht="15.75" customHeight="1">
      <c r="A659" s="229"/>
      <c r="B659" s="229"/>
      <c r="C659" s="229"/>
      <c r="D659" s="229"/>
      <c r="E659" s="229"/>
      <c r="F659" s="229"/>
      <c r="G659" s="229"/>
      <c r="H659" s="229"/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</row>
    <row r="660" ht="15.75" customHeight="1">
      <c r="A660" s="229"/>
      <c r="B660" s="229"/>
      <c r="C660" s="229"/>
      <c r="D660" s="229"/>
      <c r="E660" s="229"/>
      <c r="F660" s="229"/>
      <c r="G660" s="229"/>
      <c r="H660" s="229"/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</row>
    <row r="661" ht="15.75" customHeight="1">
      <c r="A661" s="229"/>
      <c r="B661" s="229"/>
      <c r="C661" s="229"/>
      <c r="D661" s="229"/>
      <c r="E661" s="229"/>
      <c r="F661" s="229"/>
      <c r="G661" s="229"/>
      <c r="H661" s="229"/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</row>
    <row r="662" ht="15.75" customHeight="1">
      <c r="A662" s="229"/>
      <c r="B662" s="229"/>
      <c r="C662" s="229"/>
      <c r="D662" s="229"/>
      <c r="E662" s="229"/>
      <c r="F662" s="229"/>
      <c r="G662" s="229"/>
      <c r="H662" s="229"/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</row>
    <row r="663" ht="15.75" customHeight="1">
      <c r="A663" s="229"/>
      <c r="B663" s="229"/>
      <c r="C663" s="229"/>
      <c r="D663" s="229"/>
      <c r="E663" s="229"/>
      <c r="F663" s="229"/>
      <c r="G663" s="229"/>
      <c r="H663" s="229"/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</row>
    <row r="664" ht="15.75" customHeight="1">
      <c r="A664" s="229"/>
      <c r="B664" s="229"/>
      <c r="C664" s="229"/>
      <c r="D664" s="229"/>
      <c r="E664" s="229"/>
      <c r="F664" s="229"/>
      <c r="G664" s="229"/>
      <c r="H664" s="229"/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</row>
    <row r="665" ht="15.75" customHeight="1">
      <c r="A665" s="229"/>
      <c r="B665" s="229"/>
      <c r="C665" s="229"/>
      <c r="D665" s="229"/>
      <c r="E665" s="229"/>
      <c r="F665" s="229"/>
      <c r="G665" s="229"/>
      <c r="H665" s="229"/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</row>
    <row r="666" ht="15.75" customHeight="1">
      <c r="A666" s="229"/>
      <c r="B666" s="229"/>
      <c r="C666" s="229"/>
      <c r="D666" s="229"/>
      <c r="E666" s="229"/>
      <c r="F666" s="229"/>
      <c r="G666" s="229"/>
      <c r="H666" s="229"/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</row>
    <row r="667" ht="15.75" customHeight="1">
      <c r="A667" s="229"/>
      <c r="B667" s="229"/>
      <c r="C667" s="229"/>
      <c r="D667" s="229"/>
      <c r="E667" s="229"/>
      <c r="F667" s="229"/>
      <c r="G667" s="229"/>
      <c r="H667" s="229"/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</row>
    <row r="668" ht="15.75" customHeight="1">
      <c r="A668" s="229"/>
      <c r="B668" s="229"/>
      <c r="C668" s="229"/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</row>
    <row r="669" ht="15.75" customHeight="1">
      <c r="A669" s="229"/>
      <c r="B669" s="229"/>
      <c r="C669" s="229"/>
      <c r="D669" s="229"/>
      <c r="E669" s="229"/>
      <c r="F669" s="229"/>
      <c r="G669" s="229"/>
      <c r="H669" s="229"/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</row>
    <row r="670" ht="15.75" customHeight="1">
      <c r="A670" s="229"/>
      <c r="B670" s="229"/>
      <c r="C670" s="229"/>
      <c r="D670" s="229"/>
      <c r="E670" s="229"/>
      <c r="F670" s="229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</row>
    <row r="671" ht="15.75" customHeight="1">
      <c r="A671" s="229"/>
      <c r="B671" s="229"/>
      <c r="C671" s="229"/>
      <c r="D671" s="229"/>
      <c r="E671" s="229"/>
      <c r="F671" s="229"/>
      <c r="G671" s="229"/>
      <c r="H671" s="229"/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</row>
    <row r="672" ht="15.75" customHeight="1">
      <c r="A672" s="229"/>
      <c r="B672" s="229"/>
      <c r="C672" s="229"/>
      <c r="D672" s="229"/>
      <c r="E672" s="229"/>
      <c r="F672" s="229"/>
      <c r="G672" s="229"/>
      <c r="H672" s="229"/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</row>
    <row r="673" ht="15.75" customHeight="1">
      <c r="A673" s="229"/>
      <c r="B673" s="229"/>
      <c r="C673" s="229"/>
      <c r="D673" s="229"/>
      <c r="E673" s="229"/>
      <c r="F673" s="229"/>
      <c r="G673" s="229"/>
      <c r="H673" s="229"/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</row>
    <row r="674" ht="15.75" customHeight="1">
      <c r="A674" s="229"/>
      <c r="B674" s="229"/>
      <c r="C674" s="229"/>
      <c r="D674" s="229"/>
      <c r="E674" s="229"/>
      <c r="F674" s="229"/>
      <c r="G674" s="229"/>
      <c r="H674" s="229"/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</row>
    <row r="675" ht="15.75" customHeight="1">
      <c r="A675" s="229"/>
      <c r="B675" s="229"/>
      <c r="C675" s="229"/>
      <c r="D675" s="229"/>
      <c r="E675" s="229"/>
      <c r="F675" s="229"/>
      <c r="G675" s="229"/>
      <c r="H675" s="229"/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</row>
    <row r="676" ht="15.75" customHeight="1">
      <c r="A676" s="229"/>
      <c r="B676" s="229"/>
      <c r="C676" s="229"/>
      <c r="D676" s="229"/>
      <c r="E676" s="229"/>
      <c r="F676" s="229"/>
      <c r="G676" s="229"/>
      <c r="H676" s="229"/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</row>
    <row r="677" ht="15.75" customHeight="1">
      <c r="A677" s="229"/>
      <c r="B677" s="229"/>
      <c r="C677" s="229"/>
      <c r="D677" s="229"/>
      <c r="E677" s="229"/>
      <c r="F677" s="229"/>
      <c r="G677" s="229"/>
      <c r="H677" s="229"/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</row>
    <row r="678" ht="15.75" customHeight="1">
      <c r="A678" s="229"/>
      <c r="B678" s="229"/>
      <c r="C678" s="229"/>
      <c r="D678" s="229"/>
      <c r="E678" s="229"/>
      <c r="F678" s="229"/>
      <c r="G678" s="229"/>
      <c r="H678" s="229"/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</row>
    <row r="679" ht="15.75" customHeight="1">
      <c r="A679" s="229"/>
      <c r="B679" s="229"/>
      <c r="C679" s="229"/>
      <c r="D679" s="229"/>
      <c r="E679" s="229"/>
      <c r="F679" s="229"/>
      <c r="G679" s="229"/>
      <c r="H679" s="229"/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</row>
    <row r="680" ht="15.75" customHeight="1">
      <c r="A680" s="229"/>
      <c r="B680" s="229"/>
      <c r="C680" s="229"/>
      <c r="D680" s="229"/>
      <c r="E680" s="229"/>
      <c r="F680" s="229"/>
      <c r="G680" s="229"/>
      <c r="H680" s="229"/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</row>
    <row r="681" ht="15.75" customHeight="1">
      <c r="A681" s="229"/>
      <c r="B681" s="229"/>
      <c r="C681" s="229"/>
      <c r="D681" s="229"/>
      <c r="E681" s="229"/>
      <c r="F681" s="229"/>
      <c r="G681" s="229"/>
      <c r="H681" s="229"/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</row>
    <row r="682" ht="15.75" customHeight="1">
      <c r="A682" s="229"/>
      <c r="B682" s="229"/>
      <c r="C682" s="229"/>
      <c r="D682" s="229"/>
      <c r="E682" s="229"/>
      <c r="F682" s="229"/>
      <c r="G682" s="229"/>
      <c r="H682" s="229"/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</row>
    <row r="683" ht="15.75" customHeight="1">
      <c r="A683" s="229"/>
      <c r="B683" s="229"/>
      <c r="C683" s="229"/>
      <c r="D683" s="229"/>
      <c r="E683" s="229"/>
      <c r="F683" s="229"/>
      <c r="G683" s="229"/>
      <c r="H683" s="229"/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</row>
    <row r="684" ht="15.75" customHeight="1">
      <c r="A684" s="229"/>
      <c r="B684" s="229"/>
      <c r="C684" s="229"/>
      <c r="D684" s="229"/>
      <c r="E684" s="229"/>
      <c r="F684" s="229"/>
      <c r="G684" s="229"/>
      <c r="H684" s="229"/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</row>
    <row r="685" ht="15.75" customHeight="1">
      <c r="A685" s="229"/>
      <c r="B685" s="229"/>
      <c r="C685" s="229"/>
      <c r="D685" s="229"/>
      <c r="E685" s="229"/>
      <c r="F685" s="229"/>
      <c r="G685" s="229"/>
      <c r="H685" s="229"/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</row>
    <row r="686" ht="15.75" customHeight="1">
      <c r="A686" s="229"/>
      <c r="B686" s="229"/>
      <c r="C686" s="229"/>
      <c r="D686" s="229"/>
      <c r="E686" s="229"/>
      <c r="F686" s="229"/>
      <c r="G686" s="229"/>
      <c r="H686" s="229"/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</row>
    <row r="687" ht="15.75" customHeight="1">
      <c r="A687" s="229"/>
      <c r="B687" s="229"/>
      <c r="C687" s="229"/>
      <c r="D687" s="229"/>
      <c r="E687" s="229"/>
      <c r="F687" s="229"/>
      <c r="G687" s="229"/>
      <c r="H687" s="229"/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</row>
    <row r="688" ht="15.75" customHeight="1">
      <c r="A688" s="229"/>
      <c r="B688" s="229"/>
      <c r="C688" s="229"/>
      <c r="D688" s="229"/>
      <c r="E688" s="229"/>
      <c r="F688" s="229"/>
      <c r="G688" s="229"/>
      <c r="H688" s="229"/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</row>
    <row r="689" ht="15.75" customHeight="1">
      <c r="A689" s="229"/>
      <c r="B689" s="229"/>
      <c r="C689" s="229"/>
      <c r="D689" s="229"/>
      <c r="E689" s="229"/>
      <c r="F689" s="229"/>
      <c r="G689" s="229"/>
      <c r="H689" s="229"/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</row>
    <row r="690" ht="15.75" customHeight="1">
      <c r="A690" s="229"/>
      <c r="B690" s="229"/>
      <c r="C690" s="229"/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</row>
    <row r="691" ht="15.75" customHeight="1">
      <c r="A691" s="229"/>
      <c r="B691" s="229"/>
      <c r="C691" s="229"/>
      <c r="D691" s="229"/>
      <c r="E691" s="229"/>
      <c r="F691" s="229"/>
      <c r="G691" s="229"/>
      <c r="H691" s="229"/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</row>
    <row r="692" ht="15.75" customHeight="1">
      <c r="A692" s="229"/>
      <c r="B692" s="229"/>
      <c r="C692" s="229"/>
      <c r="D692" s="229"/>
      <c r="E692" s="229"/>
      <c r="F692" s="229"/>
      <c r="G692" s="229"/>
      <c r="H692" s="229"/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</row>
    <row r="693" ht="15.75" customHeight="1">
      <c r="A693" s="229"/>
      <c r="B693" s="229"/>
      <c r="C693" s="229"/>
      <c r="D693" s="229"/>
      <c r="E693" s="229"/>
      <c r="F693" s="229"/>
      <c r="G693" s="229"/>
      <c r="H693" s="229"/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</row>
    <row r="694" ht="15.75" customHeight="1">
      <c r="A694" s="229"/>
      <c r="B694" s="229"/>
      <c r="C694" s="229"/>
      <c r="D694" s="229"/>
      <c r="E694" s="229"/>
      <c r="F694" s="229"/>
      <c r="G694" s="229"/>
      <c r="H694" s="229"/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</row>
    <row r="695" ht="15.75" customHeight="1">
      <c r="A695" s="229"/>
      <c r="B695" s="229"/>
      <c r="C695" s="229"/>
      <c r="D695" s="229"/>
      <c r="E695" s="229"/>
      <c r="F695" s="229"/>
      <c r="G695" s="229"/>
      <c r="H695" s="229"/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</row>
    <row r="696" ht="15.75" customHeight="1">
      <c r="A696" s="229"/>
      <c r="B696" s="229"/>
      <c r="C696" s="229"/>
      <c r="D696" s="229"/>
      <c r="E696" s="229"/>
      <c r="F696" s="229"/>
      <c r="G696" s="229"/>
      <c r="H696" s="229"/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</row>
    <row r="697" ht="15.75" customHeight="1">
      <c r="A697" s="229"/>
      <c r="B697" s="229"/>
      <c r="C697" s="229"/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</row>
    <row r="698" ht="15.75" customHeight="1">
      <c r="A698" s="229"/>
      <c r="B698" s="229"/>
      <c r="C698" s="229"/>
      <c r="D698" s="229"/>
      <c r="E698" s="229"/>
      <c r="F698" s="229"/>
      <c r="G698" s="229"/>
      <c r="H698" s="229"/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</row>
    <row r="699" ht="15.75" customHeight="1">
      <c r="A699" s="229"/>
      <c r="B699" s="229"/>
      <c r="C699" s="229"/>
      <c r="D699" s="229"/>
      <c r="E699" s="229"/>
      <c r="F699" s="229"/>
      <c r="G699" s="229"/>
      <c r="H699" s="229"/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</row>
    <row r="700" ht="15.75" customHeight="1">
      <c r="A700" s="229"/>
      <c r="B700" s="229"/>
      <c r="C700" s="229"/>
      <c r="D700" s="229"/>
      <c r="E700" s="229"/>
      <c r="F700" s="229"/>
      <c r="G700" s="229"/>
      <c r="H700" s="229"/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</row>
    <row r="701" ht="15.75" customHeight="1">
      <c r="A701" s="229"/>
      <c r="B701" s="229"/>
      <c r="C701" s="229"/>
      <c r="D701" s="229"/>
      <c r="E701" s="229"/>
      <c r="F701" s="229"/>
      <c r="G701" s="229"/>
      <c r="H701" s="229"/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</row>
    <row r="702" ht="15.75" customHeight="1">
      <c r="A702" s="229"/>
      <c r="B702" s="229"/>
      <c r="C702" s="229"/>
      <c r="D702" s="229"/>
      <c r="E702" s="229"/>
      <c r="F702" s="229"/>
      <c r="G702" s="229"/>
      <c r="H702" s="229"/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</row>
    <row r="703" ht="15.75" customHeight="1">
      <c r="A703" s="229"/>
      <c r="B703" s="229"/>
      <c r="C703" s="229"/>
      <c r="D703" s="229"/>
      <c r="E703" s="229"/>
      <c r="F703" s="229"/>
      <c r="G703" s="229"/>
      <c r="H703" s="229"/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</row>
    <row r="704" ht="15.75" customHeight="1">
      <c r="A704" s="229"/>
      <c r="B704" s="229"/>
      <c r="C704" s="229"/>
      <c r="D704" s="229"/>
      <c r="E704" s="229"/>
      <c r="F704" s="229"/>
      <c r="G704" s="229"/>
      <c r="H704" s="229"/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</row>
    <row r="705" ht="15.75" customHeight="1">
      <c r="A705" s="229"/>
      <c r="B705" s="229"/>
      <c r="C705" s="229"/>
      <c r="D705" s="229"/>
      <c r="E705" s="229"/>
      <c r="F705" s="229"/>
      <c r="G705" s="229"/>
      <c r="H705" s="229"/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</row>
    <row r="706" ht="15.75" customHeight="1">
      <c r="A706" s="229"/>
      <c r="B706" s="229"/>
      <c r="C706" s="229"/>
      <c r="D706" s="229"/>
      <c r="E706" s="229"/>
      <c r="F706" s="229"/>
      <c r="G706" s="229"/>
      <c r="H706" s="229"/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</row>
    <row r="707" ht="15.75" customHeight="1">
      <c r="A707" s="229"/>
      <c r="B707" s="229"/>
      <c r="C707" s="229"/>
      <c r="D707" s="229"/>
      <c r="E707" s="229"/>
      <c r="F707" s="229"/>
      <c r="G707" s="229"/>
      <c r="H707" s="229"/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</row>
    <row r="708" ht="15.75" customHeight="1">
      <c r="A708" s="229"/>
      <c r="B708" s="229"/>
      <c r="C708" s="229"/>
      <c r="D708" s="229"/>
      <c r="E708" s="229"/>
      <c r="F708" s="229"/>
      <c r="G708" s="229"/>
      <c r="H708" s="229"/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</row>
    <row r="709" ht="15.75" customHeight="1">
      <c r="A709" s="229"/>
      <c r="B709" s="229"/>
      <c r="C709" s="229"/>
      <c r="D709" s="229"/>
      <c r="E709" s="229"/>
      <c r="F709" s="229"/>
      <c r="G709" s="229"/>
      <c r="H709" s="229"/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</row>
    <row r="710" ht="15.75" customHeight="1">
      <c r="A710" s="229"/>
      <c r="B710" s="229"/>
      <c r="C710" s="229"/>
      <c r="D710" s="229"/>
      <c r="E710" s="229"/>
      <c r="F710" s="229"/>
      <c r="G710" s="229"/>
      <c r="H710" s="229"/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</row>
    <row r="711" ht="15.75" customHeight="1">
      <c r="A711" s="229"/>
      <c r="B711" s="229"/>
      <c r="C711" s="229"/>
      <c r="D711" s="229"/>
      <c r="E711" s="229"/>
      <c r="F711" s="229"/>
      <c r="G711" s="229"/>
      <c r="H711" s="229"/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</row>
    <row r="712" ht="15.75" customHeight="1">
      <c r="A712" s="229"/>
      <c r="B712" s="229"/>
      <c r="C712" s="229"/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</row>
    <row r="713" ht="15.75" customHeight="1">
      <c r="A713" s="229"/>
      <c r="B713" s="229"/>
      <c r="C713" s="229"/>
      <c r="D713" s="229"/>
      <c r="E713" s="229"/>
      <c r="F713" s="229"/>
      <c r="G713" s="229"/>
      <c r="H713" s="229"/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</row>
    <row r="714" ht="15.75" customHeight="1">
      <c r="A714" s="229"/>
      <c r="B714" s="229"/>
      <c r="C714" s="229"/>
      <c r="D714" s="229"/>
      <c r="E714" s="229"/>
      <c r="F714" s="229"/>
      <c r="G714" s="229"/>
      <c r="H714" s="229"/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</row>
    <row r="715" ht="15.75" customHeight="1">
      <c r="A715" s="229"/>
      <c r="B715" s="229"/>
      <c r="C715" s="229"/>
      <c r="D715" s="229"/>
      <c r="E715" s="229"/>
      <c r="F715" s="229"/>
      <c r="G715" s="229"/>
      <c r="H715" s="229"/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</row>
    <row r="716" ht="15.75" customHeight="1">
      <c r="A716" s="229"/>
      <c r="B716" s="229"/>
      <c r="C716" s="229"/>
      <c r="D716" s="229"/>
      <c r="E716" s="229"/>
      <c r="F716" s="229"/>
      <c r="G716" s="229"/>
      <c r="H716" s="229"/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</row>
    <row r="717" ht="15.75" customHeight="1">
      <c r="A717" s="229"/>
      <c r="B717" s="229"/>
      <c r="C717" s="229"/>
      <c r="D717" s="229"/>
      <c r="E717" s="229"/>
      <c r="F717" s="229"/>
      <c r="G717" s="229"/>
      <c r="H717" s="229"/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</row>
    <row r="718" ht="15.75" customHeight="1">
      <c r="A718" s="229"/>
      <c r="B718" s="229"/>
      <c r="C718" s="229"/>
      <c r="D718" s="229"/>
      <c r="E718" s="229"/>
      <c r="F718" s="229"/>
      <c r="G718" s="229"/>
      <c r="H718" s="229"/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</row>
    <row r="719" ht="15.75" customHeight="1">
      <c r="A719" s="229"/>
      <c r="B719" s="229"/>
      <c r="C719" s="229"/>
      <c r="D719" s="229"/>
      <c r="E719" s="229"/>
      <c r="F719" s="229"/>
      <c r="G719" s="229"/>
      <c r="H719" s="229"/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</row>
    <row r="720" ht="15.75" customHeight="1">
      <c r="A720" s="229"/>
      <c r="B720" s="229"/>
      <c r="C720" s="229"/>
      <c r="D720" s="229"/>
      <c r="E720" s="229"/>
      <c r="F720" s="229"/>
      <c r="G720" s="229"/>
      <c r="H720" s="229"/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</row>
    <row r="721" ht="15.75" customHeight="1">
      <c r="A721" s="229"/>
      <c r="B721" s="229"/>
      <c r="C721" s="229"/>
      <c r="D721" s="229"/>
      <c r="E721" s="229"/>
      <c r="F721" s="229"/>
      <c r="G721" s="229"/>
      <c r="H721" s="229"/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</row>
    <row r="722" ht="15.75" customHeight="1">
      <c r="A722" s="229"/>
      <c r="B722" s="229"/>
      <c r="C722" s="229"/>
      <c r="D722" s="229"/>
      <c r="E722" s="229"/>
      <c r="F722" s="229"/>
      <c r="G722" s="229"/>
      <c r="H722" s="229"/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</row>
    <row r="723" ht="15.75" customHeight="1">
      <c r="A723" s="229"/>
      <c r="B723" s="229"/>
      <c r="C723" s="229"/>
      <c r="D723" s="229"/>
      <c r="E723" s="229"/>
      <c r="F723" s="229"/>
      <c r="G723" s="229"/>
      <c r="H723" s="229"/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</row>
    <row r="724" ht="15.75" customHeight="1">
      <c r="A724" s="229"/>
      <c r="B724" s="229"/>
      <c r="C724" s="229"/>
      <c r="D724" s="229"/>
      <c r="E724" s="229"/>
      <c r="F724" s="229"/>
      <c r="G724" s="229"/>
      <c r="H724" s="229"/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</row>
    <row r="725" ht="15.75" customHeight="1">
      <c r="A725" s="229"/>
      <c r="B725" s="229"/>
      <c r="C725" s="229"/>
      <c r="D725" s="229"/>
      <c r="E725" s="229"/>
      <c r="F725" s="229"/>
      <c r="G725" s="229"/>
      <c r="H725" s="229"/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</row>
    <row r="726" ht="15.75" customHeight="1">
      <c r="A726" s="229"/>
      <c r="B726" s="229"/>
      <c r="C726" s="229"/>
      <c r="D726" s="229"/>
      <c r="E726" s="229"/>
      <c r="F726" s="229"/>
      <c r="G726" s="229"/>
      <c r="H726" s="229"/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</row>
    <row r="727" ht="15.75" customHeight="1">
      <c r="A727" s="229"/>
      <c r="B727" s="229"/>
      <c r="C727" s="229"/>
      <c r="D727" s="229"/>
      <c r="E727" s="229"/>
      <c r="F727" s="229"/>
      <c r="G727" s="229"/>
      <c r="H727" s="229"/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</row>
    <row r="728" ht="15.75" customHeight="1">
      <c r="A728" s="229"/>
      <c r="B728" s="229"/>
      <c r="C728" s="229"/>
      <c r="D728" s="229"/>
      <c r="E728" s="229"/>
      <c r="F728" s="229"/>
      <c r="G728" s="229"/>
      <c r="H728" s="229"/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</row>
    <row r="729" ht="15.75" customHeight="1">
      <c r="A729" s="229"/>
      <c r="B729" s="229"/>
      <c r="C729" s="229"/>
      <c r="D729" s="229"/>
      <c r="E729" s="229"/>
      <c r="F729" s="229"/>
      <c r="G729" s="229"/>
      <c r="H729" s="229"/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</row>
    <row r="730" ht="15.75" customHeight="1">
      <c r="A730" s="229"/>
      <c r="B730" s="229"/>
      <c r="C730" s="229"/>
      <c r="D730" s="229"/>
      <c r="E730" s="229"/>
      <c r="F730" s="229"/>
      <c r="G730" s="229"/>
      <c r="H730" s="229"/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</row>
    <row r="731" ht="15.75" customHeight="1">
      <c r="A731" s="229"/>
      <c r="B731" s="229"/>
      <c r="C731" s="229"/>
      <c r="D731" s="229"/>
      <c r="E731" s="229"/>
      <c r="F731" s="229"/>
      <c r="G731" s="229"/>
      <c r="H731" s="229"/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</row>
    <row r="732" ht="15.75" customHeight="1">
      <c r="A732" s="229"/>
      <c r="B732" s="229"/>
      <c r="C732" s="229"/>
      <c r="D732" s="229"/>
      <c r="E732" s="229"/>
      <c r="F732" s="229"/>
      <c r="G732" s="229"/>
      <c r="H732" s="229"/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</row>
    <row r="733" ht="15.75" customHeight="1">
      <c r="A733" s="229"/>
      <c r="B733" s="229"/>
      <c r="C733" s="229"/>
      <c r="D733" s="229"/>
      <c r="E733" s="229"/>
      <c r="F733" s="229"/>
      <c r="G733" s="229"/>
      <c r="H733" s="229"/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</row>
    <row r="734" ht="15.75" customHeight="1">
      <c r="A734" s="229"/>
      <c r="B734" s="229"/>
      <c r="C734" s="229"/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</row>
    <row r="735" ht="15.75" customHeight="1">
      <c r="A735" s="229"/>
      <c r="B735" s="229"/>
      <c r="C735" s="229"/>
      <c r="D735" s="229"/>
      <c r="E735" s="229"/>
      <c r="F735" s="229"/>
      <c r="G735" s="229"/>
      <c r="H735" s="229"/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</row>
    <row r="736" ht="15.75" customHeight="1">
      <c r="A736" s="229"/>
      <c r="B736" s="229"/>
      <c r="C736" s="229"/>
      <c r="D736" s="229"/>
      <c r="E736" s="229"/>
      <c r="F736" s="229"/>
      <c r="G736" s="229"/>
      <c r="H736" s="229"/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</row>
    <row r="737" ht="15.75" customHeight="1">
      <c r="A737" s="229"/>
      <c r="B737" s="229"/>
      <c r="C737" s="229"/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</row>
    <row r="738" ht="15.75" customHeight="1">
      <c r="A738" s="229"/>
      <c r="B738" s="229"/>
      <c r="C738" s="229"/>
      <c r="D738" s="229"/>
      <c r="E738" s="229"/>
      <c r="F738" s="229"/>
      <c r="G738" s="229"/>
      <c r="H738" s="229"/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</row>
    <row r="739" ht="15.75" customHeight="1">
      <c r="A739" s="229"/>
      <c r="B739" s="229"/>
      <c r="C739" s="229"/>
      <c r="D739" s="229"/>
      <c r="E739" s="229"/>
      <c r="F739" s="229"/>
      <c r="G739" s="229"/>
      <c r="H739" s="229"/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</row>
    <row r="740" ht="15.75" customHeight="1">
      <c r="A740" s="229"/>
      <c r="B740" s="229"/>
      <c r="C740" s="229"/>
      <c r="D740" s="229"/>
      <c r="E740" s="229"/>
      <c r="F740" s="229"/>
      <c r="G740" s="229"/>
      <c r="H740" s="229"/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</row>
    <row r="741" ht="15.75" customHeight="1">
      <c r="A741" s="229"/>
      <c r="B741" s="229"/>
      <c r="C741" s="229"/>
      <c r="D741" s="229"/>
      <c r="E741" s="229"/>
      <c r="F741" s="229"/>
      <c r="G741" s="229"/>
      <c r="H741" s="229"/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</row>
    <row r="742" ht="15.75" customHeight="1">
      <c r="A742" s="229"/>
      <c r="B742" s="229"/>
      <c r="C742" s="229"/>
      <c r="D742" s="229"/>
      <c r="E742" s="229"/>
      <c r="F742" s="229"/>
      <c r="G742" s="229"/>
      <c r="H742" s="229"/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</row>
    <row r="743" ht="15.75" customHeight="1">
      <c r="A743" s="229"/>
      <c r="B743" s="229"/>
      <c r="C743" s="229"/>
      <c r="D743" s="229"/>
      <c r="E743" s="229"/>
      <c r="F743" s="229"/>
      <c r="G743" s="229"/>
      <c r="H743" s="229"/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</row>
    <row r="744" ht="15.75" customHeight="1">
      <c r="A744" s="229"/>
      <c r="B744" s="229"/>
      <c r="C744" s="229"/>
      <c r="D744" s="229"/>
      <c r="E744" s="229"/>
      <c r="F744" s="229"/>
      <c r="G744" s="229"/>
      <c r="H744" s="229"/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</row>
    <row r="745" ht="15.75" customHeight="1">
      <c r="A745" s="229"/>
      <c r="B745" s="229"/>
      <c r="C745" s="229"/>
      <c r="D745" s="229"/>
      <c r="E745" s="229"/>
      <c r="F745" s="229"/>
      <c r="G745" s="229"/>
      <c r="H745" s="229"/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</row>
    <row r="746" ht="15.75" customHeight="1">
      <c r="A746" s="229"/>
      <c r="B746" s="229"/>
      <c r="C746" s="229"/>
      <c r="D746" s="229"/>
      <c r="E746" s="229"/>
      <c r="F746" s="229"/>
      <c r="G746" s="229"/>
      <c r="H746" s="229"/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</row>
    <row r="747" ht="15.75" customHeight="1">
      <c r="A747" s="229"/>
      <c r="B747" s="229"/>
      <c r="C747" s="229"/>
      <c r="D747" s="229"/>
      <c r="E747" s="229"/>
      <c r="F747" s="229"/>
      <c r="G747" s="229"/>
      <c r="H747" s="229"/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</row>
    <row r="748" ht="15.75" customHeight="1">
      <c r="A748" s="229"/>
      <c r="B748" s="229"/>
      <c r="C748" s="229"/>
      <c r="D748" s="229"/>
      <c r="E748" s="229"/>
      <c r="F748" s="229"/>
      <c r="G748" s="229"/>
      <c r="H748" s="229"/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</row>
    <row r="749" ht="15.75" customHeight="1">
      <c r="A749" s="229"/>
      <c r="B749" s="229"/>
      <c r="C749" s="229"/>
      <c r="D749" s="229"/>
      <c r="E749" s="229"/>
      <c r="F749" s="229"/>
      <c r="G749" s="229"/>
      <c r="H749" s="229"/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</row>
    <row r="750" ht="15.75" customHeight="1">
      <c r="A750" s="229"/>
      <c r="B750" s="229"/>
      <c r="C750" s="229"/>
      <c r="D750" s="229"/>
      <c r="E750" s="229"/>
      <c r="F750" s="229"/>
      <c r="G750" s="229"/>
      <c r="H750" s="229"/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</row>
    <row r="751" ht="15.75" customHeight="1">
      <c r="A751" s="229"/>
      <c r="B751" s="229"/>
      <c r="C751" s="229"/>
      <c r="D751" s="229"/>
      <c r="E751" s="229"/>
      <c r="F751" s="229"/>
      <c r="G751" s="229"/>
      <c r="H751" s="229"/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</row>
    <row r="752" ht="15.75" customHeight="1">
      <c r="A752" s="229"/>
      <c r="B752" s="229"/>
      <c r="C752" s="229"/>
      <c r="D752" s="229"/>
      <c r="E752" s="229"/>
      <c r="F752" s="229"/>
      <c r="G752" s="229"/>
      <c r="H752" s="229"/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</row>
    <row r="753" ht="15.75" customHeight="1">
      <c r="A753" s="229"/>
      <c r="B753" s="229"/>
      <c r="C753" s="229"/>
      <c r="D753" s="229"/>
      <c r="E753" s="229"/>
      <c r="F753" s="229"/>
      <c r="G753" s="229"/>
      <c r="H753" s="229"/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</row>
    <row r="754" ht="15.75" customHeight="1">
      <c r="A754" s="229"/>
      <c r="B754" s="229"/>
      <c r="C754" s="229"/>
      <c r="D754" s="229"/>
      <c r="E754" s="229"/>
      <c r="F754" s="229"/>
      <c r="G754" s="229"/>
      <c r="H754" s="229"/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</row>
    <row r="755" ht="15.75" customHeight="1">
      <c r="A755" s="229"/>
      <c r="B755" s="229"/>
      <c r="C755" s="229"/>
      <c r="D755" s="229"/>
      <c r="E755" s="229"/>
      <c r="F755" s="229"/>
      <c r="G755" s="229"/>
      <c r="H755" s="229"/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</row>
    <row r="756" ht="15.75" customHeight="1">
      <c r="A756" s="229"/>
      <c r="B756" s="229"/>
      <c r="C756" s="229"/>
      <c r="D756" s="229"/>
      <c r="E756" s="229"/>
      <c r="F756" s="229"/>
      <c r="G756" s="229"/>
      <c r="H756" s="229"/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</row>
    <row r="757" ht="15.75" customHeight="1">
      <c r="A757" s="229"/>
      <c r="B757" s="229"/>
      <c r="C757" s="229"/>
      <c r="D757" s="229"/>
      <c r="E757" s="229"/>
      <c r="F757" s="229"/>
      <c r="G757" s="229"/>
      <c r="H757" s="229"/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</row>
    <row r="758" ht="15.75" customHeight="1">
      <c r="A758" s="229"/>
      <c r="B758" s="229"/>
      <c r="C758" s="229"/>
      <c r="D758" s="229"/>
      <c r="E758" s="229"/>
      <c r="F758" s="229"/>
      <c r="G758" s="229"/>
      <c r="H758" s="229"/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</row>
    <row r="759" ht="15.75" customHeight="1">
      <c r="A759" s="229"/>
      <c r="B759" s="229"/>
      <c r="C759" s="229"/>
      <c r="D759" s="229"/>
      <c r="E759" s="229"/>
      <c r="F759" s="229"/>
      <c r="G759" s="229"/>
      <c r="H759" s="229"/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</row>
    <row r="760" ht="15.75" customHeight="1">
      <c r="A760" s="229"/>
      <c r="B760" s="229"/>
      <c r="C760" s="229"/>
      <c r="D760" s="229"/>
      <c r="E760" s="229"/>
      <c r="F760" s="229"/>
      <c r="G760" s="229"/>
      <c r="H760" s="229"/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</row>
    <row r="761" ht="15.75" customHeight="1">
      <c r="A761" s="229"/>
      <c r="B761" s="229"/>
      <c r="C761" s="229"/>
      <c r="D761" s="229"/>
      <c r="E761" s="229"/>
      <c r="F761" s="229"/>
      <c r="G761" s="229"/>
      <c r="H761" s="229"/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</row>
    <row r="762" ht="15.75" customHeight="1">
      <c r="A762" s="229"/>
      <c r="B762" s="229"/>
      <c r="C762" s="229"/>
      <c r="D762" s="229"/>
      <c r="E762" s="229"/>
      <c r="F762" s="229"/>
      <c r="G762" s="229"/>
      <c r="H762" s="229"/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</row>
    <row r="763" ht="15.75" customHeight="1">
      <c r="A763" s="229"/>
      <c r="B763" s="229"/>
      <c r="C763" s="229"/>
      <c r="D763" s="229"/>
      <c r="E763" s="229"/>
      <c r="F763" s="229"/>
      <c r="G763" s="229"/>
      <c r="H763" s="229"/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</row>
    <row r="764" ht="15.75" customHeight="1">
      <c r="A764" s="229"/>
      <c r="B764" s="229"/>
      <c r="C764" s="229"/>
      <c r="D764" s="229"/>
      <c r="E764" s="229"/>
      <c r="F764" s="229"/>
      <c r="G764" s="229"/>
      <c r="H764" s="229"/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</row>
    <row r="765" ht="15.75" customHeight="1">
      <c r="A765" s="229"/>
      <c r="B765" s="229"/>
      <c r="C765" s="229"/>
      <c r="D765" s="229"/>
      <c r="E765" s="229"/>
      <c r="F765" s="229"/>
      <c r="G765" s="229"/>
      <c r="H765" s="229"/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</row>
    <row r="766" ht="15.75" customHeight="1">
      <c r="A766" s="229"/>
      <c r="B766" s="229"/>
      <c r="C766" s="229"/>
      <c r="D766" s="229"/>
      <c r="E766" s="229"/>
      <c r="F766" s="229"/>
      <c r="G766" s="229"/>
      <c r="H766" s="229"/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</row>
    <row r="767" ht="15.75" customHeight="1">
      <c r="A767" s="229"/>
      <c r="B767" s="229"/>
      <c r="C767" s="229"/>
      <c r="D767" s="229"/>
      <c r="E767" s="229"/>
      <c r="F767" s="229"/>
      <c r="G767" s="229"/>
      <c r="H767" s="229"/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</row>
    <row r="768" ht="15.75" customHeight="1">
      <c r="A768" s="229"/>
      <c r="B768" s="229"/>
      <c r="C768" s="229"/>
      <c r="D768" s="229"/>
      <c r="E768" s="229"/>
      <c r="F768" s="229"/>
      <c r="G768" s="229"/>
      <c r="H768" s="229"/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</row>
    <row r="769" ht="15.75" customHeight="1">
      <c r="A769" s="229"/>
      <c r="B769" s="229"/>
      <c r="C769" s="229"/>
      <c r="D769" s="229"/>
      <c r="E769" s="229"/>
      <c r="F769" s="229"/>
      <c r="G769" s="229"/>
      <c r="H769" s="229"/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</row>
    <row r="770" ht="15.75" customHeight="1">
      <c r="A770" s="229"/>
      <c r="B770" s="229"/>
      <c r="C770" s="229"/>
      <c r="D770" s="229"/>
      <c r="E770" s="229"/>
      <c r="F770" s="229"/>
      <c r="G770" s="229"/>
      <c r="H770" s="229"/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</row>
    <row r="771" ht="15.75" customHeight="1">
      <c r="A771" s="229"/>
      <c r="B771" s="229"/>
      <c r="C771" s="229"/>
      <c r="D771" s="229"/>
      <c r="E771" s="229"/>
      <c r="F771" s="229"/>
      <c r="G771" s="229"/>
      <c r="H771" s="229"/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</row>
    <row r="772" ht="15.75" customHeight="1">
      <c r="A772" s="229"/>
      <c r="B772" s="229"/>
      <c r="C772" s="229"/>
      <c r="D772" s="229"/>
      <c r="E772" s="229"/>
      <c r="F772" s="229"/>
      <c r="G772" s="229"/>
      <c r="H772" s="229"/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</row>
    <row r="773" ht="15.75" customHeight="1">
      <c r="A773" s="229"/>
      <c r="B773" s="229"/>
      <c r="C773" s="229"/>
      <c r="D773" s="229"/>
      <c r="E773" s="229"/>
      <c r="F773" s="229"/>
      <c r="G773" s="229"/>
      <c r="H773" s="229"/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</row>
    <row r="774" ht="15.75" customHeight="1">
      <c r="A774" s="229"/>
      <c r="B774" s="229"/>
      <c r="C774" s="229"/>
      <c r="D774" s="229"/>
      <c r="E774" s="229"/>
      <c r="F774" s="229"/>
      <c r="G774" s="229"/>
      <c r="H774" s="229"/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</row>
    <row r="775" ht="15.75" customHeight="1">
      <c r="A775" s="229"/>
      <c r="B775" s="229"/>
      <c r="C775" s="229"/>
      <c r="D775" s="229"/>
      <c r="E775" s="229"/>
      <c r="F775" s="229"/>
      <c r="G775" s="229"/>
      <c r="H775" s="229"/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</row>
    <row r="776" ht="15.75" customHeight="1">
      <c r="A776" s="229"/>
      <c r="B776" s="229"/>
      <c r="C776" s="229"/>
      <c r="D776" s="229"/>
      <c r="E776" s="229"/>
      <c r="F776" s="229"/>
      <c r="G776" s="229"/>
      <c r="H776" s="229"/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</row>
    <row r="777" ht="15.75" customHeight="1">
      <c r="A777" s="229"/>
      <c r="B777" s="229"/>
      <c r="C777" s="229"/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</row>
    <row r="778" ht="15.75" customHeight="1">
      <c r="A778" s="229"/>
      <c r="B778" s="229"/>
      <c r="C778" s="229"/>
      <c r="D778" s="229"/>
      <c r="E778" s="229"/>
      <c r="F778" s="229"/>
      <c r="G778" s="229"/>
      <c r="H778" s="229"/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</row>
    <row r="779" ht="15.75" customHeight="1">
      <c r="A779" s="229"/>
      <c r="B779" s="229"/>
      <c r="C779" s="229"/>
      <c r="D779" s="229"/>
      <c r="E779" s="229"/>
      <c r="F779" s="229"/>
      <c r="G779" s="229"/>
      <c r="H779" s="229"/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</row>
    <row r="780" ht="15.75" customHeight="1">
      <c r="A780" s="229"/>
      <c r="B780" s="229"/>
      <c r="C780" s="229"/>
      <c r="D780" s="229"/>
      <c r="E780" s="229"/>
      <c r="F780" s="229"/>
      <c r="G780" s="229"/>
      <c r="H780" s="229"/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</row>
    <row r="781" ht="15.75" customHeight="1">
      <c r="A781" s="229"/>
      <c r="B781" s="229"/>
      <c r="C781" s="229"/>
      <c r="D781" s="229"/>
      <c r="E781" s="229"/>
      <c r="F781" s="229"/>
      <c r="G781" s="229"/>
      <c r="H781" s="229"/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</row>
    <row r="782" ht="15.75" customHeight="1">
      <c r="A782" s="229"/>
      <c r="B782" s="229"/>
      <c r="C782" s="229"/>
      <c r="D782" s="229"/>
      <c r="E782" s="229"/>
      <c r="F782" s="229"/>
      <c r="G782" s="229"/>
      <c r="H782" s="229"/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</row>
    <row r="783" ht="15.75" customHeight="1">
      <c r="A783" s="229"/>
      <c r="B783" s="229"/>
      <c r="C783" s="229"/>
      <c r="D783" s="229"/>
      <c r="E783" s="229"/>
      <c r="F783" s="229"/>
      <c r="G783" s="229"/>
      <c r="H783" s="229"/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</row>
    <row r="784" ht="15.75" customHeight="1">
      <c r="A784" s="229"/>
      <c r="B784" s="229"/>
      <c r="C784" s="229"/>
      <c r="D784" s="229"/>
      <c r="E784" s="229"/>
      <c r="F784" s="229"/>
      <c r="G784" s="229"/>
      <c r="H784" s="229"/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</row>
    <row r="785" ht="15.75" customHeight="1">
      <c r="A785" s="229"/>
      <c r="B785" s="229"/>
      <c r="C785" s="229"/>
      <c r="D785" s="229"/>
      <c r="E785" s="229"/>
      <c r="F785" s="229"/>
      <c r="G785" s="229"/>
      <c r="H785" s="229"/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</row>
    <row r="786" ht="15.75" customHeight="1">
      <c r="A786" s="229"/>
      <c r="B786" s="229"/>
      <c r="C786" s="229"/>
      <c r="D786" s="229"/>
      <c r="E786" s="229"/>
      <c r="F786" s="229"/>
      <c r="G786" s="229"/>
      <c r="H786" s="229"/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</row>
    <row r="787" ht="15.75" customHeight="1">
      <c r="A787" s="229"/>
      <c r="B787" s="229"/>
      <c r="C787" s="229"/>
      <c r="D787" s="229"/>
      <c r="E787" s="229"/>
      <c r="F787" s="229"/>
      <c r="G787" s="229"/>
      <c r="H787" s="229"/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</row>
    <row r="788" ht="15.75" customHeight="1">
      <c r="A788" s="229"/>
      <c r="B788" s="229"/>
      <c r="C788" s="229"/>
      <c r="D788" s="229"/>
      <c r="E788" s="229"/>
      <c r="F788" s="229"/>
      <c r="G788" s="229"/>
      <c r="H788" s="229"/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</row>
    <row r="789" ht="15.75" customHeight="1">
      <c r="A789" s="229"/>
      <c r="B789" s="229"/>
      <c r="C789" s="229"/>
      <c r="D789" s="229"/>
      <c r="E789" s="229"/>
      <c r="F789" s="229"/>
      <c r="G789" s="229"/>
      <c r="H789" s="229"/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</row>
    <row r="790" ht="15.75" customHeight="1">
      <c r="A790" s="229"/>
      <c r="B790" s="229"/>
      <c r="C790" s="229"/>
      <c r="D790" s="229"/>
      <c r="E790" s="229"/>
      <c r="F790" s="229"/>
      <c r="G790" s="229"/>
      <c r="H790" s="229"/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</row>
    <row r="791" ht="15.75" customHeight="1">
      <c r="A791" s="229"/>
      <c r="B791" s="229"/>
      <c r="C791" s="229"/>
      <c r="D791" s="229"/>
      <c r="E791" s="229"/>
      <c r="F791" s="229"/>
      <c r="G791" s="229"/>
      <c r="H791" s="229"/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</row>
    <row r="792" ht="15.75" customHeight="1">
      <c r="A792" s="229"/>
      <c r="B792" s="229"/>
      <c r="C792" s="229"/>
      <c r="D792" s="229"/>
      <c r="E792" s="229"/>
      <c r="F792" s="229"/>
      <c r="G792" s="229"/>
      <c r="H792" s="229"/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</row>
    <row r="793" ht="15.75" customHeight="1">
      <c r="A793" s="229"/>
      <c r="B793" s="229"/>
      <c r="C793" s="229"/>
      <c r="D793" s="229"/>
      <c r="E793" s="229"/>
      <c r="F793" s="229"/>
      <c r="G793" s="229"/>
      <c r="H793" s="229"/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</row>
    <row r="794" ht="15.75" customHeight="1">
      <c r="A794" s="229"/>
      <c r="B794" s="229"/>
      <c r="C794" s="229"/>
      <c r="D794" s="229"/>
      <c r="E794" s="229"/>
      <c r="F794" s="229"/>
      <c r="G794" s="229"/>
      <c r="H794" s="229"/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</row>
    <row r="795" ht="15.75" customHeight="1">
      <c r="A795" s="229"/>
      <c r="B795" s="229"/>
      <c r="C795" s="229"/>
      <c r="D795" s="229"/>
      <c r="E795" s="229"/>
      <c r="F795" s="229"/>
      <c r="G795" s="229"/>
      <c r="H795" s="229"/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</row>
    <row r="796" ht="15.75" customHeight="1">
      <c r="A796" s="229"/>
      <c r="B796" s="229"/>
      <c r="C796" s="229"/>
      <c r="D796" s="229"/>
      <c r="E796" s="229"/>
      <c r="F796" s="229"/>
      <c r="G796" s="229"/>
      <c r="H796" s="229"/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</row>
    <row r="797" ht="15.75" customHeight="1">
      <c r="A797" s="229"/>
      <c r="B797" s="229"/>
      <c r="C797" s="229"/>
      <c r="D797" s="229"/>
      <c r="E797" s="229"/>
      <c r="F797" s="229"/>
      <c r="G797" s="229"/>
      <c r="H797" s="229"/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</row>
    <row r="798" ht="15.75" customHeight="1">
      <c r="A798" s="229"/>
      <c r="B798" s="229"/>
      <c r="C798" s="229"/>
      <c r="D798" s="229"/>
      <c r="E798" s="229"/>
      <c r="F798" s="229"/>
      <c r="G798" s="229"/>
      <c r="H798" s="229"/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</row>
    <row r="799" ht="15.75" customHeight="1">
      <c r="A799" s="229"/>
      <c r="B799" s="229"/>
      <c r="C799" s="229"/>
      <c r="D799" s="229"/>
      <c r="E799" s="229"/>
      <c r="F799" s="229"/>
      <c r="G799" s="229"/>
      <c r="H799" s="229"/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</row>
    <row r="800" ht="15.75" customHeight="1">
      <c r="A800" s="229"/>
      <c r="B800" s="229"/>
      <c r="C800" s="229"/>
      <c r="D800" s="229"/>
      <c r="E800" s="229"/>
      <c r="F800" s="229"/>
      <c r="G800" s="229"/>
      <c r="H800" s="229"/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</row>
    <row r="801" ht="15.75" customHeight="1">
      <c r="A801" s="229"/>
      <c r="B801" s="229"/>
      <c r="C801" s="229"/>
      <c r="D801" s="229"/>
      <c r="E801" s="229"/>
      <c r="F801" s="229"/>
      <c r="G801" s="229"/>
      <c r="H801" s="229"/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</row>
    <row r="802" ht="15.75" customHeight="1">
      <c r="A802" s="229"/>
      <c r="B802" s="229"/>
      <c r="C802" s="229"/>
      <c r="D802" s="229"/>
      <c r="E802" s="229"/>
      <c r="F802" s="229"/>
      <c r="G802" s="229"/>
      <c r="H802" s="229"/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</row>
    <row r="803" ht="15.75" customHeight="1">
      <c r="A803" s="229"/>
      <c r="B803" s="229"/>
      <c r="C803" s="229"/>
      <c r="D803" s="229"/>
      <c r="E803" s="229"/>
      <c r="F803" s="229"/>
      <c r="G803" s="229"/>
      <c r="H803" s="229"/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</row>
    <row r="804" ht="15.75" customHeight="1">
      <c r="A804" s="229"/>
      <c r="B804" s="229"/>
      <c r="C804" s="229"/>
      <c r="D804" s="229"/>
      <c r="E804" s="229"/>
      <c r="F804" s="229"/>
      <c r="G804" s="229"/>
      <c r="H804" s="229"/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</row>
    <row r="805" ht="15.75" customHeight="1">
      <c r="A805" s="229"/>
      <c r="B805" s="229"/>
      <c r="C805" s="229"/>
      <c r="D805" s="229"/>
      <c r="E805" s="229"/>
      <c r="F805" s="229"/>
      <c r="G805" s="229"/>
      <c r="H805" s="229"/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</row>
    <row r="806" ht="15.75" customHeight="1">
      <c r="A806" s="229"/>
      <c r="B806" s="229"/>
      <c r="C806" s="229"/>
      <c r="D806" s="229"/>
      <c r="E806" s="229"/>
      <c r="F806" s="229"/>
      <c r="G806" s="229"/>
      <c r="H806" s="229"/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</row>
    <row r="807" ht="15.75" customHeight="1">
      <c r="A807" s="229"/>
      <c r="B807" s="229"/>
      <c r="C807" s="229"/>
      <c r="D807" s="229"/>
      <c r="E807" s="229"/>
      <c r="F807" s="229"/>
      <c r="G807" s="229"/>
      <c r="H807" s="229"/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</row>
    <row r="808" ht="15.75" customHeight="1">
      <c r="A808" s="229"/>
      <c r="B808" s="229"/>
      <c r="C808" s="229"/>
      <c r="D808" s="229"/>
      <c r="E808" s="229"/>
      <c r="F808" s="229"/>
      <c r="G808" s="229"/>
      <c r="H808" s="229"/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</row>
    <row r="809" ht="15.75" customHeight="1">
      <c r="A809" s="229"/>
      <c r="B809" s="229"/>
      <c r="C809" s="229"/>
      <c r="D809" s="229"/>
      <c r="E809" s="229"/>
      <c r="F809" s="229"/>
      <c r="G809" s="229"/>
      <c r="H809" s="229"/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</row>
    <row r="810" ht="15.75" customHeight="1">
      <c r="A810" s="229"/>
      <c r="B810" s="229"/>
      <c r="C810" s="229"/>
      <c r="D810" s="229"/>
      <c r="E810" s="229"/>
      <c r="F810" s="229"/>
      <c r="G810" s="229"/>
      <c r="H810" s="229"/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</row>
    <row r="811" ht="15.75" customHeight="1">
      <c r="A811" s="229"/>
      <c r="B811" s="229"/>
      <c r="C811" s="229"/>
      <c r="D811" s="229"/>
      <c r="E811" s="229"/>
      <c r="F811" s="229"/>
      <c r="G811" s="229"/>
      <c r="H811" s="229"/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</row>
    <row r="812" ht="15.75" customHeight="1">
      <c r="A812" s="229"/>
      <c r="B812" s="229"/>
      <c r="C812" s="229"/>
      <c r="D812" s="229"/>
      <c r="E812" s="229"/>
      <c r="F812" s="229"/>
      <c r="G812" s="229"/>
      <c r="H812" s="229"/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</row>
    <row r="813" ht="15.75" customHeight="1">
      <c r="A813" s="229"/>
      <c r="B813" s="229"/>
      <c r="C813" s="229"/>
      <c r="D813" s="229"/>
      <c r="E813" s="229"/>
      <c r="F813" s="229"/>
      <c r="G813" s="229"/>
      <c r="H813" s="229"/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</row>
    <row r="814" ht="15.75" customHeight="1">
      <c r="A814" s="229"/>
      <c r="B814" s="229"/>
      <c r="C814" s="229"/>
      <c r="D814" s="229"/>
      <c r="E814" s="229"/>
      <c r="F814" s="229"/>
      <c r="G814" s="229"/>
      <c r="H814" s="229"/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</row>
    <row r="815" ht="15.75" customHeight="1">
      <c r="A815" s="229"/>
      <c r="B815" s="229"/>
      <c r="C815" s="229"/>
      <c r="D815" s="229"/>
      <c r="E815" s="229"/>
      <c r="F815" s="229"/>
      <c r="G815" s="229"/>
      <c r="H815" s="229"/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</row>
    <row r="816" ht="15.75" customHeight="1">
      <c r="A816" s="229"/>
      <c r="B816" s="229"/>
      <c r="C816" s="229"/>
      <c r="D816" s="229"/>
      <c r="E816" s="229"/>
      <c r="F816" s="229"/>
      <c r="G816" s="229"/>
      <c r="H816" s="229"/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</row>
    <row r="817" ht="15.75" customHeight="1">
      <c r="A817" s="229"/>
      <c r="B817" s="229"/>
      <c r="C817" s="229"/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</row>
    <row r="818" ht="15.75" customHeight="1">
      <c r="A818" s="229"/>
      <c r="B818" s="229"/>
      <c r="C818" s="229"/>
      <c r="D818" s="229"/>
      <c r="E818" s="229"/>
      <c r="F818" s="229"/>
      <c r="G818" s="229"/>
      <c r="H818" s="229"/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</row>
    <row r="819" ht="15.75" customHeight="1">
      <c r="A819" s="229"/>
      <c r="B819" s="229"/>
      <c r="C819" s="229"/>
      <c r="D819" s="229"/>
      <c r="E819" s="229"/>
      <c r="F819" s="229"/>
      <c r="G819" s="229"/>
      <c r="H819" s="229"/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</row>
    <row r="820" ht="15.75" customHeight="1">
      <c r="A820" s="229"/>
      <c r="B820" s="229"/>
      <c r="C820" s="229"/>
      <c r="D820" s="229"/>
      <c r="E820" s="229"/>
      <c r="F820" s="229"/>
      <c r="G820" s="229"/>
      <c r="H820" s="229"/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</row>
    <row r="821" ht="15.75" customHeight="1">
      <c r="A821" s="229"/>
      <c r="B821" s="229"/>
      <c r="C821" s="229"/>
      <c r="D821" s="229"/>
      <c r="E821" s="229"/>
      <c r="F821" s="229"/>
      <c r="G821" s="229"/>
      <c r="H821" s="229"/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</row>
    <row r="822" ht="15.75" customHeight="1">
      <c r="A822" s="229"/>
      <c r="B822" s="229"/>
      <c r="C822" s="229"/>
      <c r="D822" s="229"/>
      <c r="E822" s="229"/>
      <c r="F822" s="229"/>
      <c r="G822" s="229"/>
      <c r="H822" s="229"/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</row>
    <row r="823" ht="15.75" customHeight="1">
      <c r="A823" s="229"/>
      <c r="B823" s="229"/>
      <c r="C823" s="229"/>
      <c r="D823" s="229"/>
      <c r="E823" s="229"/>
      <c r="F823" s="229"/>
      <c r="G823" s="229"/>
      <c r="H823" s="229"/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</row>
    <row r="824" ht="15.75" customHeight="1">
      <c r="A824" s="229"/>
      <c r="B824" s="229"/>
      <c r="C824" s="229"/>
      <c r="D824" s="229"/>
      <c r="E824" s="229"/>
      <c r="F824" s="229"/>
      <c r="G824" s="229"/>
      <c r="H824" s="229"/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</row>
    <row r="825" ht="15.75" customHeight="1">
      <c r="A825" s="229"/>
      <c r="B825" s="229"/>
      <c r="C825" s="229"/>
      <c r="D825" s="229"/>
      <c r="E825" s="229"/>
      <c r="F825" s="229"/>
      <c r="G825" s="229"/>
      <c r="H825" s="229"/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</row>
    <row r="826" ht="15.75" customHeight="1">
      <c r="A826" s="229"/>
      <c r="B826" s="229"/>
      <c r="C826" s="229"/>
      <c r="D826" s="229"/>
      <c r="E826" s="229"/>
      <c r="F826" s="229"/>
      <c r="G826" s="229"/>
      <c r="H826" s="229"/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</row>
    <row r="827" ht="15.75" customHeight="1">
      <c r="A827" s="229"/>
      <c r="B827" s="229"/>
      <c r="C827" s="229"/>
      <c r="D827" s="229"/>
      <c r="E827" s="229"/>
      <c r="F827" s="229"/>
      <c r="G827" s="229"/>
      <c r="H827" s="229"/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</row>
    <row r="828" ht="15.75" customHeight="1">
      <c r="A828" s="229"/>
      <c r="B828" s="229"/>
      <c r="C828" s="229"/>
      <c r="D828" s="229"/>
      <c r="E828" s="229"/>
      <c r="F828" s="229"/>
      <c r="G828" s="229"/>
      <c r="H828" s="229"/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</row>
    <row r="829" ht="15.75" customHeight="1">
      <c r="A829" s="229"/>
      <c r="B829" s="229"/>
      <c r="C829" s="229"/>
      <c r="D829" s="229"/>
      <c r="E829" s="229"/>
      <c r="F829" s="229"/>
      <c r="G829" s="229"/>
      <c r="H829" s="229"/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</row>
    <row r="830" ht="15.75" customHeight="1">
      <c r="A830" s="229"/>
      <c r="B830" s="229"/>
      <c r="C830" s="229"/>
      <c r="D830" s="229"/>
      <c r="E830" s="229"/>
      <c r="F830" s="229"/>
      <c r="G830" s="229"/>
      <c r="H830" s="229"/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</row>
    <row r="831" ht="15.75" customHeight="1">
      <c r="A831" s="229"/>
      <c r="B831" s="229"/>
      <c r="C831" s="229"/>
      <c r="D831" s="229"/>
      <c r="E831" s="229"/>
      <c r="F831" s="229"/>
      <c r="G831" s="229"/>
      <c r="H831" s="229"/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</row>
    <row r="832" ht="15.75" customHeight="1">
      <c r="A832" s="229"/>
      <c r="B832" s="229"/>
      <c r="C832" s="229"/>
      <c r="D832" s="229"/>
      <c r="E832" s="229"/>
      <c r="F832" s="229"/>
      <c r="G832" s="229"/>
      <c r="H832" s="229"/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</row>
    <row r="833" ht="15.75" customHeight="1">
      <c r="A833" s="229"/>
      <c r="B833" s="229"/>
      <c r="C833" s="229"/>
      <c r="D833" s="229"/>
      <c r="E833" s="229"/>
      <c r="F833" s="229"/>
      <c r="G833" s="229"/>
      <c r="H833" s="229"/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</row>
    <row r="834" ht="15.75" customHeight="1">
      <c r="A834" s="229"/>
      <c r="B834" s="229"/>
      <c r="C834" s="229"/>
      <c r="D834" s="229"/>
      <c r="E834" s="229"/>
      <c r="F834" s="229"/>
      <c r="G834" s="229"/>
      <c r="H834" s="229"/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</row>
    <row r="835" ht="15.75" customHeight="1">
      <c r="A835" s="229"/>
      <c r="B835" s="229"/>
      <c r="C835" s="229"/>
      <c r="D835" s="229"/>
      <c r="E835" s="229"/>
      <c r="F835" s="229"/>
      <c r="G835" s="229"/>
      <c r="H835" s="229"/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</row>
    <row r="836" ht="15.75" customHeight="1">
      <c r="A836" s="229"/>
      <c r="B836" s="229"/>
      <c r="C836" s="229"/>
      <c r="D836" s="229"/>
      <c r="E836" s="229"/>
      <c r="F836" s="229"/>
      <c r="G836" s="229"/>
      <c r="H836" s="229"/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</row>
    <row r="837" ht="15.75" customHeight="1">
      <c r="A837" s="229"/>
      <c r="B837" s="229"/>
      <c r="C837" s="229"/>
      <c r="D837" s="229"/>
      <c r="E837" s="229"/>
      <c r="F837" s="229"/>
      <c r="G837" s="229"/>
      <c r="H837" s="229"/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</row>
    <row r="838" ht="15.75" customHeight="1">
      <c r="A838" s="229"/>
      <c r="B838" s="229"/>
      <c r="C838" s="229"/>
      <c r="D838" s="229"/>
      <c r="E838" s="229"/>
      <c r="F838" s="229"/>
      <c r="G838" s="229"/>
      <c r="H838" s="229"/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</row>
    <row r="839" ht="15.75" customHeight="1">
      <c r="A839" s="229"/>
      <c r="B839" s="229"/>
      <c r="C839" s="229"/>
      <c r="D839" s="229"/>
      <c r="E839" s="229"/>
      <c r="F839" s="229"/>
      <c r="G839" s="229"/>
      <c r="H839" s="229"/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</row>
    <row r="840" ht="15.75" customHeight="1">
      <c r="A840" s="229"/>
      <c r="B840" s="229"/>
      <c r="C840" s="229"/>
      <c r="D840" s="229"/>
      <c r="E840" s="229"/>
      <c r="F840" s="229"/>
      <c r="G840" s="229"/>
      <c r="H840" s="229"/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</row>
    <row r="841" ht="15.75" customHeight="1">
      <c r="A841" s="229"/>
      <c r="B841" s="229"/>
      <c r="C841" s="229"/>
      <c r="D841" s="229"/>
      <c r="E841" s="229"/>
      <c r="F841" s="229"/>
      <c r="G841" s="229"/>
      <c r="H841" s="229"/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</row>
    <row r="842" ht="15.75" customHeight="1">
      <c r="A842" s="229"/>
      <c r="B842" s="229"/>
      <c r="C842" s="229"/>
      <c r="D842" s="229"/>
      <c r="E842" s="229"/>
      <c r="F842" s="229"/>
      <c r="G842" s="229"/>
      <c r="H842" s="229"/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</row>
    <row r="843" ht="15.75" customHeight="1">
      <c r="A843" s="229"/>
      <c r="B843" s="229"/>
      <c r="C843" s="229"/>
      <c r="D843" s="229"/>
      <c r="E843" s="229"/>
      <c r="F843" s="229"/>
      <c r="G843" s="229"/>
      <c r="H843" s="229"/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</row>
    <row r="844" ht="15.75" customHeight="1">
      <c r="A844" s="229"/>
      <c r="B844" s="229"/>
      <c r="C844" s="229"/>
      <c r="D844" s="229"/>
      <c r="E844" s="229"/>
      <c r="F844" s="229"/>
      <c r="G844" s="229"/>
      <c r="H844" s="229"/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</row>
    <row r="845" ht="15.75" customHeight="1">
      <c r="A845" s="229"/>
      <c r="B845" s="229"/>
      <c r="C845" s="229"/>
      <c r="D845" s="229"/>
      <c r="E845" s="229"/>
      <c r="F845" s="229"/>
      <c r="G845" s="229"/>
      <c r="H845" s="229"/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</row>
    <row r="846" ht="15.75" customHeight="1">
      <c r="A846" s="229"/>
      <c r="B846" s="229"/>
      <c r="C846" s="229"/>
      <c r="D846" s="229"/>
      <c r="E846" s="229"/>
      <c r="F846" s="229"/>
      <c r="G846" s="229"/>
      <c r="H846" s="229"/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</row>
    <row r="847" ht="15.75" customHeight="1">
      <c r="A847" s="229"/>
      <c r="B847" s="229"/>
      <c r="C847" s="229"/>
      <c r="D847" s="229"/>
      <c r="E847" s="229"/>
      <c r="F847" s="229"/>
      <c r="G847" s="229"/>
      <c r="H847" s="229"/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</row>
    <row r="848" ht="15.75" customHeight="1">
      <c r="A848" s="229"/>
      <c r="B848" s="229"/>
      <c r="C848" s="229"/>
      <c r="D848" s="229"/>
      <c r="E848" s="229"/>
      <c r="F848" s="229"/>
      <c r="G848" s="229"/>
      <c r="H848" s="229"/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</row>
    <row r="849" ht="15.75" customHeight="1">
      <c r="A849" s="229"/>
      <c r="B849" s="229"/>
      <c r="C849" s="229"/>
      <c r="D849" s="229"/>
      <c r="E849" s="229"/>
      <c r="F849" s="229"/>
      <c r="G849" s="229"/>
      <c r="H849" s="229"/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</row>
    <row r="850" ht="15.75" customHeight="1">
      <c r="A850" s="229"/>
      <c r="B850" s="229"/>
      <c r="C850" s="229"/>
      <c r="D850" s="229"/>
      <c r="E850" s="229"/>
      <c r="F850" s="229"/>
      <c r="G850" s="229"/>
      <c r="H850" s="229"/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</row>
    <row r="851" ht="15.75" customHeight="1">
      <c r="A851" s="229"/>
      <c r="B851" s="229"/>
      <c r="C851" s="229"/>
      <c r="D851" s="229"/>
      <c r="E851" s="229"/>
      <c r="F851" s="229"/>
      <c r="G851" s="229"/>
      <c r="H851" s="229"/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</row>
    <row r="852" ht="15.75" customHeight="1">
      <c r="A852" s="229"/>
      <c r="B852" s="229"/>
      <c r="C852" s="229"/>
      <c r="D852" s="229"/>
      <c r="E852" s="229"/>
      <c r="F852" s="229"/>
      <c r="G852" s="229"/>
      <c r="H852" s="229"/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</row>
    <row r="853" ht="15.75" customHeight="1">
      <c r="A853" s="229"/>
      <c r="B853" s="229"/>
      <c r="C853" s="229"/>
      <c r="D853" s="229"/>
      <c r="E853" s="229"/>
      <c r="F853" s="229"/>
      <c r="G853" s="229"/>
      <c r="H853" s="229"/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</row>
    <row r="854" ht="15.75" customHeight="1">
      <c r="A854" s="229"/>
      <c r="B854" s="229"/>
      <c r="C854" s="229"/>
      <c r="D854" s="229"/>
      <c r="E854" s="229"/>
      <c r="F854" s="229"/>
      <c r="G854" s="229"/>
      <c r="H854" s="229"/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</row>
    <row r="855" ht="15.75" customHeight="1">
      <c r="A855" s="229"/>
      <c r="B855" s="229"/>
      <c r="C855" s="229"/>
      <c r="D855" s="229"/>
      <c r="E855" s="229"/>
      <c r="F855" s="229"/>
      <c r="G855" s="229"/>
      <c r="H855" s="229"/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</row>
    <row r="856" ht="15.75" customHeight="1">
      <c r="A856" s="229"/>
      <c r="B856" s="229"/>
      <c r="C856" s="229"/>
      <c r="D856" s="229"/>
      <c r="E856" s="229"/>
      <c r="F856" s="229"/>
      <c r="G856" s="229"/>
      <c r="H856" s="229"/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</row>
    <row r="857" ht="15.75" customHeight="1">
      <c r="A857" s="229"/>
      <c r="B857" s="229"/>
      <c r="C857" s="229"/>
      <c r="D857" s="229"/>
      <c r="E857" s="229"/>
      <c r="F857" s="229"/>
      <c r="G857" s="229"/>
      <c r="H857" s="229"/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</row>
    <row r="858" ht="15.75" customHeight="1">
      <c r="A858" s="229"/>
      <c r="B858" s="229"/>
      <c r="C858" s="229"/>
      <c r="D858" s="229"/>
      <c r="E858" s="229"/>
      <c r="F858" s="229"/>
      <c r="G858" s="229"/>
      <c r="H858" s="229"/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</row>
    <row r="859" ht="15.75" customHeight="1">
      <c r="A859" s="229"/>
      <c r="B859" s="229"/>
      <c r="C859" s="229"/>
      <c r="D859" s="229"/>
      <c r="E859" s="229"/>
      <c r="F859" s="229"/>
      <c r="G859" s="229"/>
      <c r="H859" s="229"/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</row>
    <row r="860" ht="15.75" customHeight="1">
      <c r="A860" s="229"/>
      <c r="B860" s="229"/>
      <c r="C860" s="229"/>
      <c r="D860" s="229"/>
      <c r="E860" s="229"/>
      <c r="F860" s="229"/>
      <c r="G860" s="229"/>
      <c r="H860" s="229"/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</row>
    <row r="861" ht="15.75" customHeight="1">
      <c r="A861" s="229"/>
      <c r="B861" s="229"/>
      <c r="C861" s="229"/>
      <c r="D861" s="229"/>
      <c r="E861" s="229"/>
      <c r="F861" s="229"/>
      <c r="G861" s="229"/>
      <c r="H861" s="229"/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</row>
    <row r="862" ht="15.75" customHeight="1">
      <c r="A862" s="229"/>
      <c r="B862" s="229"/>
      <c r="C862" s="229"/>
      <c r="D862" s="229"/>
      <c r="E862" s="229"/>
      <c r="F862" s="229"/>
      <c r="G862" s="229"/>
      <c r="H862" s="229"/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</row>
    <row r="863" ht="15.75" customHeight="1">
      <c r="A863" s="229"/>
      <c r="B863" s="229"/>
      <c r="C863" s="229"/>
      <c r="D863" s="229"/>
      <c r="E863" s="229"/>
      <c r="F863" s="229"/>
      <c r="G863" s="229"/>
      <c r="H863" s="229"/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</row>
    <row r="864" ht="15.75" customHeight="1">
      <c r="A864" s="229"/>
      <c r="B864" s="229"/>
      <c r="C864" s="229"/>
      <c r="D864" s="229"/>
      <c r="E864" s="229"/>
      <c r="F864" s="229"/>
      <c r="G864" s="229"/>
      <c r="H864" s="229"/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</row>
    <row r="865" ht="15.75" customHeight="1">
      <c r="A865" s="229"/>
      <c r="B865" s="229"/>
      <c r="C865" s="229"/>
      <c r="D865" s="229"/>
      <c r="E865" s="229"/>
      <c r="F865" s="229"/>
      <c r="G865" s="229"/>
      <c r="H865" s="229"/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</row>
    <row r="866" ht="15.75" customHeight="1">
      <c r="A866" s="229"/>
      <c r="B866" s="229"/>
      <c r="C866" s="229"/>
      <c r="D866" s="229"/>
      <c r="E866" s="229"/>
      <c r="F866" s="229"/>
      <c r="G866" s="229"/>
      <c r="H866" s="229"/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</row>
    <row r="867" ht="15.75" customHeight="1">
      <c r="A867" s="229"/>
      <c r="B867" s="229"/>
      <c r="C867" s="229"/>
      <c r="D867" s="229"/>
      <c r="E867" s="229"/>
      <c r="F867" s="229"/>
      <c r="G867" s="229"/>
      <c r="H867" s="229"/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</row>
    <row r="868" ht="15.75" customHeight="1">
      <c r="A868" s="229"/>
      <c r="B868" s="229"/>
      <c r="C868" s="229"/>
      <c r="D868" s="229"/>
      <c r="E868" s="229"/>
      <c r="F868" s="229"/>
      <c r="G868" s="229"/>
      <c r="H868" s="229"/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</row>
    <row r="869" ht="15.75" customHeight="1">
      <c r="A869" s="229"/>
      <c r="B869" s="229"/>
      <c r="C869" s="229"/>
      <c r="D869" s="229"/>
      <c r="E869" s="229"/>
      <c r="F869" s="229"/>
      <c r="G869" s="229"/>
      <c r="H869" s="229"/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</row>
    <row r="870" ht="15.75" customHeight="1">
      <c r="A870" s="229"/>
      <c r="B870" s="229"/>
      <c r="C870" s="229"/>
      <c r="D870" s="229"/>
      <c r="E870" s="229"/>
      <c r="F870" s="229"/>
      <c r="G870" s="229"/>
      <c r="H870" s="229"/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</row>
    <row r="871" ht="15.75" customHeight="1">
      <c r="A871" s="229"/>
      <c r="B871" s="229"/>
      <c r="C871" s="229"/>
      <c r="D871" s="229"/>
      <c r="E871" s="229"/>
      <c r="F871" s="229"/>
      <c r="G871" s="229"/>
      <c r="H871" s="229"/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</row>
    <row r="872" ht="15.75" customHeight="1">
      <c r="A872" s="229"/>
      <c r="B872" s="229"/>
      <c r="C872" s="229"/>
      <c r="D872" s="229"/>
      <c r="E872" s="229"/>
      <c r="F872" s="229"/>
      <c r="G872" s="229"/>
      <c r="H872" s="229"/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</row>
    <row r="873" ht="15.75" customHeight="1">
      <c r="A873" s="229"/>
      <c r="B873" s="229"/>
      <c r="C873" s="229"/>
      <c r="D873" s="229"/>
      <c r="E873" s="229"/>
      <c r="F873" s="229"/>
      <c r="G873" s="229"/>
      <c r="H873" s="229"/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</row>
    <row r="874" ht="15.75" customHeight="1">
      <c r="A874" s="229"/>
      <c r="B874" s="229"/>
      <c r="C874" s="229"/>
      <c r="D874" s="229"/>
      <c r="E874" s="229"/>
      <c r="F874" s="229"/>
      <c r="G874" s="229"/>
      <c r="H874" s="229"/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</row>
    <row r="875" ht="15.75" customHeight="1">
      <c r="A875" s="229"/>
      <c r="B875" s="229"/>
      <c r="C875" s="229"/>
      <c r="D875" s="229"/>
      <c r="E875" s="229"/>
      <c r="F875" s="229"/>
      <c r="G875" s="229"/>
      <c r="H875" s="229"/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</row>
    <row r="876" ht="15.75" customHeight="1">
      <c r="A876" s="229"/>
      <c r="B876" s="229"/>
      <c r="C876" s="229"/>
      <c r="D876" s="229"/>
      <c r="E876" s="229"/>
      <c r="F876" s="229"/>
      <c r="G876" s="229"/>
      <c r="H876" s="229"/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</row>
    <row r="877" ht="15.75" customHeight="1">
      <c r="A877" s="229"/>
      <c r="B877" s="229"/>
      <c r="C877" s="229"/>
      <c r="D877" s="229"/>
      <c r="E877" s="229"/>
      <c r="F877" s="229"/>
      <c r="G877" s="229"/>
      <c r="H877" s="229"/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</row>
    <row r="878" ht="15.75" customHeight="1">
      <c r="A878" s="229"/>
      <c r="B878" s="229"/>
      <c r="C878" s="229"/>
      <c r="D878" s="229"/>
      <c r="E878" s="229"/>
      <c r="F878" s="229"/>
      <c r="G878" s="229"/>
      <c r="H878" s="229"/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</row>
    <row r="879" ht="15.75" customHeight="1">
      <c r="A879" s="229"/>
      <c r="B879" s="229"/>
      <c r="C879" s="229"/>
      <c r="D879" s="229"/>
      <c r="E879" s="229"/>
      <c r="F879" s="229"/>
      <c r="G879" s="229"/>
      <c r="H879" s="229"/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</row>
    <row r="880" ht="15.75" customHeight="1">
      <c r="A880" s="229"/>
      <c r="B880" s="229"/>
      <c r="C880" s="229"/>
      <c r="D880" s="229"/>
      <c r="E880" s="229"/>
      <c r="F880" s="229"/>
      <c r="G880" s="229"/>
      <c r="H880" s="229"/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</row>
    <row r="881" ht="15.75" customHeight="1">
      <c r="A881" s="229"/>
      <c r="B881" s="229"/>
      <c r="C881" s="229"/>
      <c r="D881" s="229"/>
      <c r="E881" s="229"/>
      <c r="F881" s="229"/>
      <c r="G881" s="229"/>
      <c r="H881" s="229"/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</row>
    <row r="882" ht="15.75" customHeight="1">
      <c r="A882" s="229"/>
      <c r="B882" s="229"/>
      <c r="C882" s="229"/>
      <c r="D882" s="229"/>
      <c r="E882" s="229"/>
      <c r="F882" s="229"/>
      <c r="G882" s="229"/>
      <c r="H882" s="229"/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</row>
    <row r="883" ht="15.75" customHeight="1">
      <c r="A883" s="229"/>
      <c r="B883" s="229"/>
      <c r="C883" s="229"/>
      <c r="D883" s="229"/>
      <c r="E883" s="229"/>
      <c r="F883" s="229"/>
      <c r="G883" s="229"/>
      <c r="H883" s="229"/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</row>
    <row r="884" ht="15.75" customHeight="1">
      <c r="A884" s="229"/>
      <c r="B884" s="229"/>
      <c r="C884" s="229"/>
      <c r="D884" s="229"/>
      <c r="E884" s="229"/>
      <c r="F884" s="229"/>
      <c r="G884" s="229"/>
      <c r="H884" s="229"/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</row>
    <row r="885" ht="15.75" customHeight="1">
      <c r="A885" s="229"/>
      <c r="B885" s="229"/>
      <c r="C885" s="229"/>
      <c r="D885" s="229"/>
      <c r="E885" s="229"/>
      <c r="F885" s="229"/>
      <c r="G885" s="229"/>
      <c r="H885" s="229"/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</row>
    <row r="886" ht="15.75" customHeight="1">
      <c r="A886" s="229"/>
      <c r="B886" s="229"/>
      <c r="C886" s="229"/>
      <c r="D886" s="229"/>
      <c r="E886" s="229"/>
      <c r="F886" s="229"/>
      <c r="G886" s="229"/>
      <c r="H886" s="229"/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</row>
    <row r="887" ht="15.75" customHeight="1">
      <c r="A887" s="229"/>
      <c r="B887" s="229"/>
      <c r="C887" s="229"/>
      <c r="D887" s="229"/>
      <c r="E887" s="229"/>
      <c r="F887" s="229"/>
      <c r="G887" s="229"/>
      <c r="H887" s="229"/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</row>
    <row r="888" ht="15.75" customHeight="1">
      <c r="A888" s="229"/>
      <c r="B888" s="229"/>
      <c r="C888" s="229"/>
      <c r="D888" s="229"/>
      <c r="E888" s="229"/>
      <c r="F888" s="229"/>
      <c r="G888" s="229"/>
      <c r="H888" s="229"/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</row>
    <row r="889" ht="15.75" customHeight="1">
      <c r="A889" s="229"/>
      <c r="B889" s="229"/>
      <c r="C889" s="229"/>
      <c r="D889" s="229"/>
      <c r="E889" s="229"/>
      <c r="F889" s="229"/>
      <c r="G889" s="229"/>
      <c r="H889" s="229"/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</row>
    <row r="890" ht="15.75" customHeight="1">
      <c r="A890" s="229"/>
      <c r="B890" s="229"/>
      <c r="C890" s="229"/>
      <c r="D890" s="229"/>
      <c r="E890" s="229"/>
      <c r="F890" s="229"/>
      <c r="G890" s="229"/>
      <c r="H890" s="229"/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</row>
    <row r="891" ht="15.75" customHeight="1">
      <c r="A891" s="229"/>
      <c r="B891" s="229"/>
      <c r="C891" s="229"/>
      <c r="D891" s="229"/>
      <c r="E891" s="229"/>
      <c r="F891" s="229"/>
      <c r="G891" s="229"/>
      <c r="H891" s="229"/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</row>
    <row r="892" ht="15.75" customHeight="1">
      <c r="A892" s="229"/>
      <c r="B892" s="229"/>
      <c r="C892" s="229"/>
      <c r="D892" s="229"/>
      <c r="E892" s="229"/>
      <c r="F892" s="229"/>
      <c r="G892" s="229"/>
      <c r="H892" s="229"/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</row>
    <row r="893" ht="15.75" customHeight="1">
      <c r="A893" s="229"/>
      <c r="B893" s="229"/>
      <c r="C893" s="229"/>
      <c r="D893" s="229"/>
      <c r="E893" s="229"/>
      <c r="F893" s="229"/>
      <c r="G893" s="229"/>
      <c r="H893" s="229"/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</row>
    <row r="894" ht="15.75" customHeight="1">
      <c r="A894" s="229"/>
      <c r="B894" s="229"/>
      <c r="C894" s="229"/>
      <c r="D894" s="229"/>
      <c r="E894" s="229"/>
      <c r="F894" s="229"/>
      <c r="G894" s="229"/>
      <c r="H894" s="229"/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</row>
    <row r="895" ht="15.75" customHeight="1">
      <c r="A895" s="229"/>
      <c r="B895" s="229"/>
      <c r="C895" s="229"/>
      <c r="D895" s="229"/>
      <c r="E895" s="229"/>
      <c r="F895" s="229"/>
      <c r="G895" s="229"/>
      <c r="H895" s="229"/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</row>
    <row r="896" ht="15.75" customHeight="1">
      <c r="A896" s="229"/>
      <c r="B896" s="229"/>
      <c r="C896" s="229"/>
      <c r="D896" s="229"/>
      <c r="E896" s="229"/>
      <c r="F896" s="229"/>
      <c r="G896" s="229"/>
      <c r="H896" s="229"/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</row>
    <row r="897" ht="15.75" customHeight="1">
      <c r="A897" s="229"/>
      <c r="B897" s="229"/>
      <c r="C897" s="229"/>
      <c r="D897" s="229"/>
      <c r="E897" s="229"/>
      <c r="F897" s="229"/>
      <c r="G897" s="229"/>
      <c r="H897" s="229"/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</row>
    <row r="898" ht="15.75" customHeight="1">
      <c r="A898" s="229"/>
      <c r="B898" s="229"/>
      <c r="C898" s="229"/>
      <c r="D898" s="229"/>
      <c r="E898" s="229"/>
      <c r="F898" s="229"/>
      <c r="G898" s="229"/>
      <c r="H898" s="229"/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</row>
    <row r="899" ht="15.75" customHeight="1">
      <c r="A899" s="229"/>
      <c r="B899" s="229"/>
      <c r="C899" s="229"/>
      <c r="D899" s="229"/>
      <c r="E899" s="229"/>
      <c r="F899" s="229"/>
      <c r="G899" s="229"/>
      <c r="H899" s="229"/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</row>
    <row r="900" ht="15.75" customHeight="1">
      <c r="A900" s="229"/>
      <c r="B900" s="229"/>
      <c r="C900" s="229"/>
      <c r="D900" s="229"/>
      <c r="E900" s="229"/>
      <c r="F900" s="229"/>
      <c r="G900" s="229"/>
      <c r="H900" s="229"/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</row>
    <row r="901" ht="15.75" customHeight="1">
      <c r="A901" s="229"/>
      <c r="B901" s="229"/>
      <c r="C901" s="229"/>
      <c r="D901" s="229"/>
      <c r="E901" s="229"/>
      <c r="F901" s="229"/>
      <c r="G901" s="229"/>
      <c r="H901" s="229"/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</row>
    <row r="902" ht="15.75" customHeight="1">
      <c r="A902" s="229"/>
      <c r="B902" s="229"/>
      <c r="C902" s="229"/>
      <c r="D902" s="229"/>
      <c r="E902" s="229"/>
      <c r="F902" s="229"/>
      <c r="G902" s="229"/>
      <c r="H902" s="229"/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</row>
    <row r="903" ht="15.75" customHeight="1">
      <c r="A903" s="229"/>
      <c r="B903" s="229"/>
      <c r="C903" s="229"/>
      <c r="D903" s="229"/>
      <c r="E903" s="229"/>
      <c r="F903" s="229"/>
      <c r="G903" s="229"/>
      <c r="H903" s="229"/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</row>
    <row r="904" ht="15.75" customHeight="1">
      <c r="A904" s="229"/>
      <c r="B904" s="229"/>
      <c r="C904" s="229"/>
      <c r="D904" s="229"/>
      <c r="E904" s="229"/>
      <c r="F904" s="229"/>
      <c r="G904" s="229"/>
      <c r="H904" s="229"/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</row>
    <row r="905" ht="15.75" customHeight="1">
      <c r="A905" s="229"/>
      <c r="B905" s="229"/>
      <c r="C905" s="229"/>
      <c r="D905" s="229"/>
      <c r="E905" s="229"/>
      <c r="F905" s="229"/>
      <c r="G905" s="229"/>
      <c r="H905" s="229"/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</row>
    <row r="906" ht="15.75" customHeight="1">
      <c r="A906" s="229"/>
      <c r="B906" s="229"/>
      <c r="C906" s="229"/>
      <c r="D906" s="229"/>
      <c r="E906" s="229"/>
      <c r="F906" s="229"/>
      <c r="G906" s="229"/>
      <c r="H906" s="229"/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</row>
    <row r="907" ht="15.75" customHeight="1">
      <c r="A907" s="229"/>
      <c r="B907" s="229"/>
      <c r="C907" s="229"/>
      <c r="D907" s="229"/>
      <c r="E907" s="229"/>
      <c r="F907" s="229"/>
      <c r="G907" s="229"/>
      <c r="H907" s="229"/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</row>
    <row r="908" ht="15.75" customHeight="1">
      <c r="A908" s="229"/>
      <c r="B908" s="229"/>
      <c r="C908" s="229"/>
      <c r="D908" s="229"/>
      <c r="E908" s="229"/>
      <c r="F908" s="229"/>
      <c r="G908" s="229"/>
      <c r="H908" s="229"/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</row>
    <row r="909" ht="15.75" customHeight="1">
      <c r="A909" s="229"/>
      <c r="B909" s="229"/>
      <c r="C909" s="229"/>
      <c r="D909" s="229"/>
      <c r="E909" s="229"/>
      <c r="F909" s="229"/>
      <c r="G909" s="229"/>
      <c r="H909" s="229"/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</row>
    <row r="910" ht="15.75" customHeight="1">
      <c r="A910" s="229"/>
      <c r="B910" s="229"/>
      <c r="C910" s="229"/>
      <c r="D910" s="229"/>
      <c r="E910" s="229"/>
      <c r="F910" s="229"/>
      <c r="G910" s="229"/>
      <c r="H910" s="229"/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</row>
    <row r="911" ht="15.75" customHeight="1">
      <c r="A911" s="229"/>
      <c r="B911" s="229"/>
      <c r="C911" s="229"/>
      <c r="D911" s="229"/>
      <c r="E911" s="229"/>
      <c r="F911" s="229"/>
      <c r="G911" s="229"/>
      <c r="H911" s="229"/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</row>
    <row r="912" ht="15.75" customHeight="1">
      <c r="A912" s="229"/>
      <c r="B912" s="229"/>
      <c r="C912" s="229"/>
      <c r="D912" s="229"/>
      <c r="E912" s="229"/>
      <c r="F912" s="229"/>
      <c r="G912" s="229"/>
      <c r="H912" s="229"/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</row>
    <row r="913" ht="15.75" customHeight="1">
      <c r="A913" s="229"/>
      <c r="B913" s="229"/>
      <c r="C913" s="229"/>
      <c r="D913" s="229"/>
      <c r="E913" s="229"/>
      <c r="F913" s="229"/>
      <c r="G913" s="229"/>
      <c r="H913" s="229"/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</row>
    <row r="914" ht="15.75" customHeight="1">
      <c r="A914" s="229"/>
      <c r="B914" s="229"/>
      <c r="C914" s="229"/>
      <c r="D914" s="229"/>
      <c r="E914" s="229"/>
      <c r="F914" s="229"/>
      <c r="G914" s="229"/>
      <c r="H914" s="229"/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</row>
    <row r="915" ht="15.75" customHeight="1">
      <c r="A915" s="229"/>
      <c r="B915" s="229"/>
      <c r="C915" s="229"/>
      <c r="D915" s="229"/>
      <c r="E915" s="229"/>
      <c r="F915" s="229"/>
      <c r="G915" s="229"/>
      <c r="H915" s="229"/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</row>
    <row r="916" ht="15.75" customHeight="1">
      <c r="A916" s="229"/>
      <c r="B916" s="229"/>
      <c r="C916" s="229"/>
      <c r="D916" s="229"/>
      <c r="E916" s="229"/>
      <c r="F916" s="229"/>
      <c r="G916" s="229"/>
      <c r="H916" s="229"/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</row>
    <row r="917" ht="15.75" customHeight="1">
      <c r="A917" s="229"/>
      <c r="B917" s="229"/>
      <c r="C917" s="229"/>
      <c r="D917" s="229"/>
      <c r="E917" s="229"/>
      <c r="F917" s="229"/>
      <c r="G917" s="229"/>
      <c r="H917" s="229"/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</row>
    <row r="918" ht="15.75" customHeight="1">
      <c r="A918" s="229"/>
      <c r="B918" s="229"/>
      <c r="C918" s="229"/>
      <c r="D918" s="229"/>
      <c r="E918" s="229"/>
      <c r="F918" s="229"/>
      <c r="G918" s="229"/>
      <c r="H918" s="229"/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</row>
    <row r="919" ht="15.75" customHeight="1">
      <c r="A919" s="229"/>
      <c r="B919" s="229"/>
      <c r="C919" s="229"/>
      <c r="D919" s="229"/>
      <c r="E919" s="229"/>
      <c r="F919" s="229"/>
      <c r="G919" s="229"/>
      <c r="H919" s="229"/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</row>
    <row r="920" ht="15.75" customHeight="1">
      <c r="A920" s="229"/>
      <c r="B920" s="229"/>
      <c r="C920" s="229"/>
      <c r="D920" s="229"/>
      <c r="E920" s="229"/>
      <c r="F920" s="229"/>
      <c r="G920" s="229"/>
      <c r="H920" s="229"/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</row>
    <row r="921" ht="15.75" customHeight="1">
      <c r="A921" s="229"/>
      <c r="B921" s="229"/>
      <c r="C921" s="229"/>
      <c r="D921" s="229"/>
      <c r="E921" s="229"/>
      <c r="F921" s="229"/>
      <c r="G921" s="229"/>
      <c r="H921" s="229"/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</row>
    <row r="922" ht="15.75" customHeight="1">
      <c r="A922" s="229"/>
      <c r="B922" s="229"/>
      <c r="C922" s="229"/>
      <c r="D922" s="229"/>
      <c r="E922" s="229"/>
      <c r="F922" s="229"/>
      <c r="G922" s="229"/>
      <c r="H922" s="229"/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</row>
    <row r="923" ht="15.75" customHeight="1">
      <c r="A923" s="229"/>
      <c r="B923" s="229"/>
      <c r="C923" s="229"/>
      <c r="D923" s="229"/>
      <c r="E923" s="229"/>
      <c r="F923" s="229"/>
      <c r="G923" s="229"/>
      <c r="H923" s="229"/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</row>
    <row r="924" ht="15.75" customHeight="1">
      <c r="A924" s="229"/>
      <c r="B924" s="229"/>
      <c r="C924" s="229"/>
      <c r="D924" s="229"/>
      <c r="E924" s="229"/>
      <c r="F924" s="229"/>
      <c r="G924" s="229"/>
      <c r="H924" s="229"/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</row>
    <row r="925" ht="15.75" customHeight="1">
      <c r="A925" s="229"/>
      <c r="B925" s="229"/>
      <c r="C925" s="229"/>
      <c r="D925" s="229"/>
      <c r="E925" s="229"/>
      <c r="F925" s="229"/>
      <c r="G925" s="229"/>
      <c r="H925" s="229"/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</row>
    <row r="926" ht="15.75" customHeight="1">
      <c r="A926" s="229"/>
      <c r="B926" s="229"/>
      <c r="C926" s="229"/>
      <c r="D926" s="229"/>
      <c r="E926" s="229"/>
      <c r="F926" s="229"/>
      <c r="G926" s="229"/>
      <c r="H926" s="229"/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</row>
    <row r="927" ht="15.75" customHeight="1">
      <c r="A927" s="229"/>
      <c r="B927" s="229"/>
      <c r="C927" s="229"/>
      <c r="D927" s="229"/>
      <c r="E927" s="229"/>
      <c r="F927" s="229"/>
      <c r="G927" s="229"/>
      <c r="H927" s="229"/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</row>
    <row r="928" ht="15.75" customHeight="1">
      <c r="A928" s="229"/>
      <c r="B928" s="229"/>
      <c r="C928" s="229"/>
      <c r="D928" s="229"/>
      <c r="E928" s="229"/>
      <c r="F928" s="229"/>
      <c r="G928" s="229"/>
      <c r="H928" s="229"/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</row>
    <row r="929" ht="15.75" customHeight="1">
      <c r="A929" s="229"/>
      <c r="B929" s="229"/>
      <c r="C929" s="229"/>
      <c r="D929" s="229"/>
      <c r="E929" s="229"/>
      <c r="F929" s="229"/>
      <c r="G929" s="229"/>
      <c r="H929" s="229"/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</row>
    <row r="930" ht="15.75" customHeight="1">
      <c r="A930" s="229"/>
      <c r="B930" s="229"/>
      <c r="C930" s="229"/>
      <c r="D930" s="229"/>
      <c r="E930" s="229"/>
      <c r="F930" s="229"/>
      <c r="G930" s="229"/>
      <c r="H930" s="229"/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</row>
    <row r="931" ht="15.75" customHeight="1">
      <c r="A931" s="229"/>
      <c r="B931" s="229"/>
      <c r="C931" s="229"/>
      <c r="D931" s="229"/>
      <c r="E931" s="229"/>
      <c r="F931" s="229"/>
      <c r="G931" s="229"/>
      <c r="H931" s="229"/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</row>
    <row r="932" ht="15.75" customHeight="1">
      <c r="A932" s="229"/>
      <c r="B932" s="229"/>
      <c r="C932" s="229"/>
      <c r="D932" s="229"/>
      <c r="E932" s="229"/>
      <c r="F932" s="229"/>
      <c r="G932" s="229"/>
      <c r="H932" s="229"/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</row>
    <row r="933" ht="15.75" customHeight="1">
      <c r="A933" s="229"/>
      <c r="B933" s="229"/>
      <c r="C933" s="229"/>
      <c r="D933" s="229"/>
      <c r="E933" s="229"/>
      <c r="F933" s="229"/>
      <c r="G933" s="229"/>
      <c r="H933" s="229"/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</row>
    <row r="934" ht="15.75" customHeight="1">
      <c r="A934" s="229"/>
      <c r="B934" s="229"/>
      <c r="C934" s="229"/>
      <c r="D934" s="229"/>
      <c r="E934" s="229"/>
      <c r="F934" s="229"/>
      <c r="G934" s="229"/>
      <c r="H934" s="229"/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</row>
    <row r="935" ht="15.75" customHeight="1">
      <c r="A935" s="229"/>
      <c r="B935" s="229"/>
      <c r="C935" s="229"/>
      <c r="D935" s="229"/>
      <c r="E935" s="229"/>
      <c r="F935" s="229"/>
      <c r="G935" s="229"/>
      <c r="H935" s="229"/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</row>
    <row r="936" ht="15.75" customHeight="1">
      <c r="A936" s="229"/>
      <c r="B936" s="229"/>
      <c r="C936" s="229"/>
      <c r="D936" s="229"/>
      <c r="E936" s="229"/>
      <c r="F936" s="229"/>
      <c r="G936" s="229"/>
      <c r="H936" s="229"/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</row>
    <row r="937" ht="15.75" customHeight="1">
      <c r="A937" s="229"/>
      <c r="B937" s="229"/>
      <c r="C937" s="229"/>
      <c r="D937" s="229"/>
      <c r="E937" s="229"/>
      <c r="F937" s="229"/>
      <c r="G937" s="229"/>
      <c r="H937" s="229"/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</row>
    <row r="938" ht="15.75" customHeight="1">
      <c r="A938" s="229"/>
      <c r="B938" s="229"/>
      <c r="C938" s="229"/>
      <c r="D938" s="229"/>
      <c r="E938" s="229"/>
      <c r="F938" s="229"/>
      <c r="G938" s="229"/>
      <c r="H938" s="229"/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</row>
    <row r="939" ht="15.75" customHeight="1">
      <c r="A939" s="229"/>
      <c r="B939" s="229"/>
      <c r="C939" s="229"/>
      <c r="D939" s="229"/>
      <c r="E939" s="229"/>
      <c r="F939" s="229"/>
      <c r="G939" s="229"/>
      <c r="H939" s="229"/>
      <c r="I939" s="229"/>
      <c r="J939" s="229"/>
      <c r="K939" s="229"/>
      <c r="L939" s="229"/>
      <c r="M939" s="229"/>
      <c r="N939" s="229"/>
      <c r="O939" s="229"/>
      <c r="P939" s="229"/>
      <c r="Q939" s="229"/>
      <c r="R939" s="229"/>
      <c r="S939" s="229"/>
      <c r="T939" s="229"/>
      <c r="U939" s="229"/>
      <c r="V939" s="229"/>
      <c r="W939" s="229"/>
      <c r="X939" s="229"/>
      <c r="Y939" s="229"/>
      <c r="Z939" s="229"/>
    </row>
    <row r="940" ht="15.75" customHeight="1">
      <c r="A940" s="229"/>
      <c r="B940" s="229"/>
      <c r="C940" s="229"/>
      <c r="D940" s="229"/>
      <c r="E940" s="229"/>
      <c r="F940" s="229"/>
      <c r="G940" s="229"/>
      <c r="H940" s="229"/>
      <c r="I940" s="229"/>
      <c r="J940" s="229"/>
      <c r="K940" s="229"/>
      <c r="L940" s="229"/>
      <c r="M940" s="229"/>
      <c r="N940" s="229"/>
      <c r="O940" s="229"/>
      <c r="P940" s="229"/>
      <c r="Q940" s="229"/>
      <c r="R940" s="229"/>
      <c r="S940" s="229"/>
      <c r="T940" s="229"/>
      <c r="U940" s="229"/>
      <c r="V940" s="229"/>
      <c r="W940" s="229"/>
      <c r="X940" s="229"/>
      <c r="Y940" s="229"/>
      <c r="Z940" s="229"/>
    </row>
    <row r="941" ht="15.75" customHeight="1">
      <c r="A941" s="229"/>
      <c r="B941" s="229"/>
      <c r="C941" s="229"/>
      <c r="D941" s="229"/>
      <c r="E941" s="229"/>
      <c r="F941" s="229"/>
      <c r="G941" s="229"/>
      <c r="H941" s="229"/>
      <c r="I941" s="229"/>
      <c r="J941" s="229"/>
      <c r="K941" s="229"/>
      <c r="L941" s="229"/>
      <c r="M941" s="229"/>
      <c r="N941" s="229"/>
      <c r="O941" s="229"/>
      <c r="P941" s="229"/>
      <c r="Q941" s="229"/>
      <c r="R941" s="229"/>
      <c r="S941" s="229"/>
      <c r="T941" s="229"/>
      <c r="U941" s="229"/>
      <c r="V941" s="229"/>
      <c r="W941" s="229"/>
      <c r="X941" s="229"/>
      <c r="Y941" s="229"/>
      <c r="Z941" s="229"/>
    </row>
    <row r="942" ht="15.75" customHeight="1">
      <c r="A942" s="229"/>
      <c r="B942" s="229"/>
      <c r="C942" s="229"/>
      <c r="D942" s="229"/>
      <c r="E942" s="229"/>
      <c r="F942" s="229"/>
      <c r="G942" s="229"/>
      <c r="H942" s="229"/>
      <c r="I942" s="229"/>
      <c r="J942" s="229"/>
      <c r="K942" s="229"/>
      <c r="L942" s="229"/>
      <c r="M942" s="229"/>
      <c r="N942" s="229"/>
      <c r="O942" s="229"/>
      <c r="P942" s="229"/>
      <c r="Q942" s="229"/>
      <c r="R942" s="229"/>
      <c r="S942" s="229"/>
      <c r="T942" s="229"/>
      <c r="U942" s="229"/>
      <c r="V942" s="229"/>
      <c r="W942" s="229"/>
      <c r="X942" s="229"/>
      <c r="Y942" s="229"/>
      <c r="Z942" s="229"/>
    </row>
    <row r="943" ht="15.75" customHeight="1">
      <c r="A943" s="229"/>
      <c r="B943" s="229"/>
      <c r="C943" s="229"/>
      <c r="D943" s="229"/>
      <c r="E943" s="229"/>
      <c r="F943" s="229"/>
      <c r="G943" s="229"/>
      <c r="H943" s="229"/>
      <c r="I943" s="229"/>
      <c r="J943" s="229"/>
      <c r="K943" s="229"/>
      <c r="L943" s="229"/>
      <c r="M943" s="229"/>
      <c r="N943" s="229"/>
      <c r="O943" s="229"/>
      <c r="P943" s="229"/>
      <c r="Q943" s="229"/>
      <c r="R943" s="229"/>
      <c r="S943" s="229"/>
      <c r="T943" s="229"/>
      <c r="U943" s="229"/>
      <c r="V943" s="229"/>
      <c r="W943" s="229"/>
      <c r="X943" s="229"/>
      <c r="Y943" s="229"/>
      <c r="Z943" s="229"/>
    </row>
    <row r="944" ht="15.75" customHeight="1">
      <c r="A944" s="229"/>
      <c r="B944" s="229"/>
      <c r="C944" s="229"/>
      <c r="D944" s="229"/>
      <c r="E944" s="229"/>
      <c r="F944" s="229"/>
      <c r="G944" s="229"/>
      <c r="H944" s="229"/>
      <c r="I944" s="229"/>
      <c r="J944" s="229"/>
      <c r="K944" s="229"/>
      <c r="L944" s="229"/>
      <c r="M944" s="229"/>
      <c r="N944" s="229"/>
      <c r="O944" s="229"/>
      <c r="P944" s="229"/>
      <c r="Q944" s="229"/>
      <c r="R944" s="229"/>
      <c r="S944" s="229"/>
      <c r="T944" s="229"/>
      <c r="U944" s="229"/>
      <c r="V944" s="229"/>
      <c r="W944" s="229"/>
      <c r="X944" s="229"/>
      <c r="Y944" s="229"/>
      <c r="Z944" s="229"/>
    </row>
    <row r="945" ht="15.75" customHeight="1">
      <c r="A945" s="229"/>
      <c r="B945" s="229"/>
      <c r="C945" s="229"/>
      <c r="D945" s="229"/>
      <c r="E945" s="229"/>
      <c r="F945" s="229"/>
      <c r="G945" s="229"/>
      <c r="H945" s="229"/>
      <c r="I945" s="229"/>
      <c r="J945" s="229"/>
      <c r="K945" s="229"/>
      <c r="L945" s="229"/>
      <c r="M945" s="229"/>
      <c r="N945" s="229"/>
      <c r="O945" s="229"/>
      <c r="P945" s="229"/>
      <c r="Q945" s="229"/>
      <c r="R945" s="229"/>
      <c r="S945" s="229"/>
      <c r="T945" s="229"/>
      <c r="U945" s="229"/>
      <c r="V945" s="229"/>
      <c r="W945" s="229"/>
      <c r="X945" s="229"/>
      <c r="Y945" s="229"/>
      <c r="Z945" s="229"/>
    </row>
    <row r="946" ht="15.75" customHeight="1">
      <c r="A946" s="229"/>
      <c r="B946" s="229"/>
      <c r="C946" s="229"/>
      <c r="D946" s="229"/>
      <c r="E946" s="229"/>
      <c r="F946" s="229"/>
      <c r="G946" s="229"/>
      <c r="H946" s="229"/>
      <c r="I946" s="229"/>
      <c r="J946" s="229"/>
      <c r="K946" s="229"/>
      <c r="L946" s="229"/>
      <c r="M946" s="229"/>
      <c r="N946" s="229"/>
      <c r="O946" s="229"/>
      <c r="P946" s="229"/>
      <c r="Q946" s="229"/>
      <c r="R946" s="229"/>
      <c r="S946" s="229"/>
      <c r="T946" s="229"/>
      <c r="U946" s="229"/>
      <c r="V946" s="229"/>
      <c r="W946" s="229"/>
      <c r="X946" s="229"/>
      <c r="Y946" s="229"/>
      <c r="Z946" s="229"/>
    </row>
    <row r="947" ht="15.75" customHeight="1">
      <c r="A947" s="229"/>
      <c r="B947" s="229"/>
      <c r="C947" s="229"/>
      <c r="D947" s="229"/>
      <c r="E947" s="229"/>
      <c r="F947" s="229"/>
      <c r="G947" s="229"/>
      <c r="H947" s="229"/>
      <c r="I947" s="229"/>
      <c r="J947" s="229"/>
      <c r="K947" s="229"/>
      <c r="L947" s="229"/>
      <c r="M947" s="229"/>
      <c r="N947" s="229"/>
      <c r="O947" s="229"/>
      <c r="P947" s="229"/>
      <c r="Q947" s="229"/>
      <c r="R947" s="229"/>
      <c r="S947" s="229"/>
      <c r="T947" s="229"/>
      <c r="U947" s="229"/>
      <c r="V947" s="229"/>
      <c r="W947" s="229"/>
      <c r="X947" s="229"/>
      <c r="Y947" s="229"/>
      <c r="Z947" s="229"/>
    </row>
    <row r="948" ht="15.75" customHeight="1">
      <c r="A948" s="229"/>
      <c r="B948" s="229"/>
      <c r="C948" s="229"/>
      <c r="D948" s="229"/>
      <c r="E948" s="229"/>
      <c r="F948" s="229"/>
      <c r="G948" s="229"/>
      <c r="H948" s="229"/>
      <c r="I948" s="229"/>
      <c r="J948" s="229"/>
      <c r="K948" s="229"/>
      <c r="L948" s="229"/>
      <c r="M948" s="229"/>
      <c r="N948" s="229"/>
      <c r="O948" s="229"/>
      <c r="P948" s="229"/>
      <c r="Q948" s="229"/>
      <c r="R948" s="229"/>
      <c r="S948" s="229"/>
      <c r="T948" s="229"/>
      <c r="U948" s="229"/>
      <c r="V948" s="229"/>
      <c r="W948" s="229"/>
      <c r="X948" s="229"/>
      <c r="Y948" s="229"/>
      <c r="Z948" s="229"/>
    </row>
    <row r="949" ht="15.75" customHeight="1">
      <c r="A949" s="229"/>
      <c r="B949" s="229"/>
      <c r="C949" s="229"/>
      <c r="D949" s="229"/>
      <c r="E949" s="229"/>
      <c r="F949" s="229"/>
      <c r="G949" s="229"/>
      <c r="H949" s="229"/>
      <c r="I949" s="229"/>
      <c r="J949" s="229"/>
      <c r="K949" s="229"/>
      <c r="L949" s="229"/>
      <c r="M949" s="229"/>
      <c r="N949" s="229"/>
      <c r="O949" s="229"/>
      <c r="P949" s="229"/>
      <c r="Q949" s="229"/>
      <c r="R949" s="229"/>
      <c r="S949" s="229"/>
      <c r="T949" s="229"/>
      <c r="U949" s="229"/>
      <c r="V949" s="229"/>
      <c r="W949" s="229"/>
      <c r="X949" s="229"/>
      <c r="Y949" s="229"/>
      <c r="Z949" s="229"/>
    </row>
    <row r="950" ht="15.75" customHeight="1">
      <c r="A950" s="229"/>
      <c r="B950" s="229"/>
      <c r="C950" s="229"/>
      <c r="D950" s="229"/>
      <c r="E950" s="229"/>
      <c r="F950" s="229"/>
      <c r="G950" s="229"/>
      <c r="H950" s="229"/>
      <c r="I950" s="229"/>
      <c r="J950" s="229"/>
      <c r="K950" s="229"/>
      <c r="L950" s="229"/>
      <c r="M950" s="229"/>
      <c r="N950" s="229"/>
      <c r="O950" s="229"/>
      <c r="P950" s="229"/>
      <c r="Q950" s="229"/>
      <c r="R950" s="229"/>
      <c r="S950" s="229"/>
      <c r="T950" s="229"/>
      <c r="U950" s="229"/>
      <c r="V950" s="229"/>
      <c r="W950" s="229"/>
      <c r="X950" s="229"/>
      <c r="Y950" s="229"/>
      <c r="Z950" s="229"/>
    </row>
    <row r="951" ht="15.75" customHeight="1">
      <c r="A951" s="229"/>
      <c r="B951" s="229"/>
      <c r="C951" s="229"/>
      <c r="D951" s="229"/>
      <c r="E951" s="229"/>
      <c r="F951" s="229"/>
      <c r="G951" s="229"/>
      <c r="H951" s="229"/>
      <c r="I951" s="229"/>
      <c r="J951" s="229"/>
      <c r="K951" s="229"/>
      <c r="L951" s="229"/>
      <c r="M951" s="229"/>
      <c r="N951" s="229"/>
      <c r="O951" s="229"/>
      <c r="P951" s="229"/>
      <c r="Q951" s="229"/>
      <c r="R951" s="229"/>
      <c r="S951" s="229"/>
      <c r="T951" s="229"/>
      <c r="U951" s="229"/>
      <c r="V951" s="229"/>
      <c r="W951" s="229"/>
      <c r="X951" s="229"/>
      <c r="Y951" s="229"/>
      <c r="Z951" s="229"/>
    </row>
    <row r="952" ht="15.75" customHeight="1">
      <c r="A952" s="229"/>
      <c r="B952" s="229"/>
      <c r="C952" s="229"/>
      <c r="D952" s="229"/>
      <c r="E952" s="229"/>
      <c r="F952" s="229"/>
      <c r="G952" s="229"/>
      <c r="H952" s="229"/>
      <c r="I952" s="229"/>
      <c r="J952" s="229"/>
      <c r="K952" s="229"/>
      <c r="L952" s="229"/>
      <c r="M952" s="229"/>
      <c r="N952" s="229"/>
      <c r="O952" s="229"/>
      <c r="P952" s="229"/>
      <c r="Q952" s="229"/>
      <c r="R952" s="229"/>
      <c r="S952" s="229"/>
      <c r="T952" s="229"/>
      <c r="U952" s="229"/>
      <c r="V952" s="229"/>
      <c r="W952" s="229"/>
      <c r="X952" s="229"/>
      <c r="Y952" s="229"/>
      <c r="Z952" s="229"/>
    </row>
    <row r="953" ht="15.75" customHeight="1">
      <c r="A953" s="229"/>
      <c r="B953" s="229"/>
      <c r="C953" s="229"/>
      <c r="D953" s="229"/>
      <c r="E953" s="229"/>
      <c r="F953" s="229"/>
      <c r="G953" s="229"/>
      <c r="H953" s="229"/>
      <c r="I953" s="229"/>
      <c r="J953" s="229"/>
      <c r="K953" s="229"/>
      <c r="L953" s="229"/>
      <c r="M953" s="229"/>
      <c r="N953" s="229"/>
      <c r="O953" s="229"/>
      <c r="P953" s="229"/>
      <c r="Q953" s="229"/>
      <c r="R953" s="229"/>
      <c r="S953" s="229"/>
      <c r="T953" s="229"/>
      <c r="U953" s="229"/>
      <c r="V953" s="229"/>
      <c r="W953" s="229"/>
      <c r="X953" s="229"/>
      <c r="Y953" s="229"/>
      <c r="Z953" s="229"/>
    </row>
    <row r="954" ht="15.75" customHeight="1">
      <c r="A954" s="229"/>
      <c r="B954" s="229"/>
      <c r="C954" s="229"/>
      <c r="D954" s="229"/>
      <c r="E954" s="229"/>
      <c r="F954" s="229"/>
      <c r="G954" s="229"/>
      <c r="H954" s="229"/>
      <c r="I954" s="229"/>
      <c r="J954" s="229"/>
      <c r="K954" s="229"/>
      <c r="L954" s="229"/>
      <c r="M954" s="229"/>
      <c r="N954" s="229"/>
      <c r="O954" s="229"/>
      <c r="P954" s="229"/>
      <c r="Q954" s="229"/>
      <c r="R954" s="229"/>
      <c r="S954" s="229"/>
      <c r="T954" s="229"/>
      <c r="U954" s="229"/>
      <c r="V954" s="229"/>
      <c r="W954" s="229"/>
      <c r="X954" s="229"/>
      <c r="Y954" s="229"/>
      <c r="Z954" s="229"/>
    </row>
    <row r="955" ht="15.75" customHeight="1">
      <c r="A955" s="229"/>
      <c r="B955" s="229"/>
      <c r="C955" s="229"/>
      <c r="D955" s="229"/>
      <c r="E955" s="229"/>
      <c r="F955" s="229"/>
      <c r="G955" s="229"/>
      <c r="H955" s="229"/>
      <c r="I955" s="229"/>
      <c r="J955" s="229"/>
      <c r="K955" s="229"/>
      <c r="L955" s="229"/>
      <c r="M955" s="229"/>
      <c r="N955" s="229"/>
      <c r="O955" s="229"/>
      <c r="P955" s="229"/>
      <c r="Q955" s="229"/>
      <c r="R955" s="229"/>
      <c r="S955" s="229"/>
      <c r="T955" s="229"/>
      <c r="U955" s="229"/>
      <c r="V955" s="229"/>
      <c r="W955" s="229"/>
      <c r="X955" s="229"/>
      <c r="Y955" s="229"/>
      <c r="Z955" s="229"/>
    </row>
    <row r="956" ht="15.75" customHeight="1">
      <c r="A956" s="229"/>
      <c r="B956" s="229"/>
      <c r="C956" s="229"/>
      <c r="D956" s="229"/>
      <c r="E956" s="229"/>
      <c r="F956" s="229"/>
      <c r="G956" s="229"/>
      <c r="H956" s="229"/>
      <c r="I956" s="229"/>
      <c r="J956" s="229"/>
      <c r="K956" s="229"/>
      <c r="L956" s="229"/>
      <c r="M956" s="229"/>
      <c r="N956" s="229"/>
      <c r="O956" s="229"/>
      <c r="P956" s="229"/>
      <c r="Q956" s="229"/>
      <c r="R956" s="229"/>
      <c r="S956" s="229"/>
      <c r="T956" s="229"/>
      <c r="U956" s="229"/>
      <c r="V956" s="229"/>
      <c r="W956" s="229"/>
      <c r="X956" s="229"/>
      <c r="Y956" s="229"/>
      <c r="Z956" s="229"/>
    </row>
    <row r="957" ht="15.75" customHeight="1">
      <c r="A957" s="229"/>
      <c r="B957" s="229"/>
      <c r="C957" s="229"/>
      <c r="D957" s="229"/>
      <c r="E957" s="229"/>
      <c r="F957" s="229"/>
      <c r="G957" s="229"/>
      <c r="H957" s="229"/>
      <c r="I957" s="229"/>
      <c r="J957" s="229"/>
      <c r="K957" s="229"/>
      <c r="L957" s="229"/>
      <c r="M957" s="229"/>
      <c r="N957" s="229"/>
      <c r="O957" s="229"/>
      <c r="P957" s="229"/>
      <c r="Q957" s="229"/>
      <c r="R957" s="229"/>
      <c r="S957" s="229"/>
      <c r="T957" s="229"/>
      <c r="U957" s="229"/>
      <c r="V957" s="229"/>
      <c r="W957" s="229"/>
      <c r="X957" s="229"/>
      <c r="Y957" s="229"/>
      <c r="Z957" s="229"/>
    </row>
    <row r="958" ht="15.75" customHeight="1">
      <c r="A958" s="229"/>
      <c r="B958" s="229"/>
      <c r="C958" s="229"/>
      <c r="D958" s="229"/>
      <c r="E958" s="229"/>
      <c r="F958" s="229"/>
      <c r="G958" s="229"/>
      <c r="H958" s="229"/>
      <c r="I958" s="229"/>
      <c r="J958" s="229"/>
      <c r="K958" s="229"/>
      <c r="L958" s="229"/>
      <c r="M958" s="229"/>
      <c r="N958" s="229"/>
      <c r="O958" s="229"/>
      <c r="P958" s="229"/>
      <c r="Q958" s="229"/>
      <c r="R958" s="229"/>
      <c r="S958" s="229"/>
      <c r="T958" s="229"/>
      <c r="U958" s="229"/>
      <c r="V958" s="229"/>
      <c r="W958" s="229"/>
      <c r="X958" s="229"/>
      <c r="Y958" s="229"/>
      <c r="Z958" s="229"/>
    </row>
    <row r="959" ht="15.75" customHeight="1">
      <c r="A959" s="229"/>
      <c r="B959" s="229"/>
      <c r="C959" s="229"/>
      <c r="D959" s="229"/>
      <c r="E959" s="229"/>
      <c r="F959" s="229"/>
      <c r="G959" s="229"/>
      <c r="H959" s="229"/>
      <c r="I959" s="229"/>
      <c r="J959" s="229"/>
      <c r="K959" s="229"/>
      <c r="L959" s="229"/>
      <c r="M959" s="229"/>
      <c r="N959" s="229"/>
      <c r="O959" s="229"/>
      <c r="P959" s="229"/>
      <c r="Q959" s="229"/>
      <c r="R959" s="229"/>
      <c r="S959" s="229"/>
      <c r="T959" s="229"/>
      <c r="U959" s="229"/>
      <c r="V959" s="229"/>
      <c r="W959" s="229"/>
      <c r="X959" s="229"/>
      <c r="Y959" s="229"/>
      <c r="Z959" s="229"/>
    </row>
    <row r="960" ht="15.75" customHeight="1">
      <c r="A960" s="229"/>
      <c r="B960" s="229"/>
      <c r="C960" s="229"/>
      <c r="D960" s="229"/>
      <c r="E960" s="229"/>
      <c r="F960" s="229"/>
      <c r="G960" s="229"/>
      <c r="H960" s="229"/>
      <c r="I960" s="229"/>
      <c r="J960" s="229"/>
      <c r="K960" s="229"/>
      <c r="L960" s="229"/>
      <c r="M960" s="229"/>
      <c r="N960" s="229"/>
      <c r="O960" s="229"/>
      <c r="P960" s="229"/>
      <c r="Q960" s="229"/>
      <c r="R960" s="229"/>
      <c r="S960" s="229"/>
      <c r="T960" s="229"/>
      <c r="U960" s="229"/>
      <c r="V960" s="229"/>
      <c r="W960" s="229"/>
      <c r="X960" s="229"/>
      <c r="Y960" s="229"/>
      <c r="Z960" s="229"/>
    </row>
    <row r="961" ht="15.75" customHeight="1">
      <c r="A961" s="229"/>
      <c r="B961" s="229"/>
      <c r="C961" s="229"/>
      <c r="D961" s="229"/>
      <c r="E961" s="229"/>
      <c r="F961" s="229"/>
      <c r="G961" s="229"/>
      <c r="H961" s="229"/>
      <c r="I961" s="229"/>
      <c r="J961" s="229"/>
      <c r="K961" s="229"/>
      <c r="L961" s="229"/>
      <c r="M961" s="229"/>
      <c r="N961" s="229"/>
      <c r="O961" s="229"/>
      <c r="P961" s="229"/>
      <c r="Q961" s="229"/>
      <c r="R961" s="229"/>
      <c r="S961" s="229"/>
      <c r="T961" s="229"/>
      <c r="U961" s="229"/>
      <c r="V961" s="229"/>
      <c r="W961" s="229"/>
      <c r="X961" s="229"/>
      <c r="Y961" s="229"/>
      <c r="Z961" s="229"/>
    </row>
    <row r="962" ht="15.75" customHeight="1">
      <c r="A962" s="229"/>
      <c r="B962" s="229"/>
      <c r="C962" s="229"/>
      <c r="D962" s="229"/>
      <c r="E962" s="229"/>
      <c r="F962" s="229"/>
      <c r="G962" s="229"/>
      <c r="H962" s="229"/>
      <c r="I962" s="229"/>
      <c r="J962" s="229"/>
      <c r="K962" s="229"/>
      <c r="L962" s="229"/>
      <c r="M962" s="229"/>
      <c r="N962" s="229"/>
      <c r="O962" s="229"/>
      <c r="P962" s="229"/>
      <c r="Q962" s="229"/>
      <c r="R962" s="229"/>
      <c r="S962" s="229"/>
      <c r="T962" s="229"/>
      <c r="U962" s="229"/>
      <c r="V962" s="229"/>
      <c r="W962" s="229"/>
      <c r="X962" s="229"/>
      <c r="Y962" s="229"/>
      <c r="Z962" s="229"/>
    </row>
    <row r="963" ht="15.75" customHeight="1">
      <c r="A963" s="229"/>
      <c r="B963" s="229"/>
      <c r="C963" s="229"/>
      <c r="D963" s="229"/>
      <c r="E963" s="229"/>
      <c r="F963" s="229"/>
      <c r="G963" s="229"/>
      <c r="H963" s="229"/>
      <c r="I963" s="229"/>
      <c r="J963" s="229"/>
      <c r="K963" s="229"/>
      <c r="L963" s="229"/>
      <c r="M963" s="229"/>
      <c r="N963" s="229"/>
      <c r="O963" s="229"/>
      <c r="P963" s="229"/>
      <c r="Q963" s="229"/>
      <c r="R963" s="229"/>
      <c r="S963" s="229"/>
      <c r="T963" s="229"/>
      <c r="U963" s="229"/>
      <c r="V963" s="229"/>
      <c r="W963" s="229"/>
      <c r="X963" s="229"/>
      <c r="Y963" s="229"/>
      <c r="Z963" s="229"/>
    </row>
    <row r="964" ht="15.75" customHeight="1">
      <c r="A964" s="229"/>
      <c r="B964" s="229"/>
      <c r="C964" s="229"/>
      <c r="D964" s="229"/>
      <c r="E964" s="229"/>
      <c r="F964" s="229"/>
      <c r="G964" s="229"/>
      <c r="H964" s="229"/>
      <c r="I964" s="229"/>
      <c r="J964" s="229"/>
      <c r="K964" s="229"/>
      <c r="L964" s="229"/>
      <c r="M964" s="229"/>
      <c r="N964" s="229"/>
      <c r="O964" s="229"/>
      <c r="P964" s="229"/>
      <c r="Q964" s="229"/>
      <c r="R964" s="229"/>
      <c r="S964" s="229"/>
      <c r="T964" s="229"/>
      <c r="U964" s="229"/>
      <c r="V964" s="229"/>
      <c r="W964" s="229"/>
      <c r="X964" s="229"/>
      <c r="Y964" s="229"/>
      <c r="Z964" s="229"/>
    </row>
    <row r="965" ht="15.75" customHeight="1">
      <c r="A965" s="229"/>
      <c r="B965" s="229"/>
      <c r="C965" s="229"/>
      <c r="D965" s="229"/>
      <c r="E965" s="229"/>
      <c r="F965" s="229"/>
      <c r="G965" s="229"/>
      <c r="H965" s="229"/>
      <c r="I965" s="229"/>
      <c r="J965" s="229"/>
      <c r="K965" s="229"/>
      <c r="L965" s="229"/>
      <c r="M965" s="229"/>
      <c r="N965" s="229"/>
      <c r="O965" s="229"/>
      <c r="P965" s="229"/>
      <c r="Q965" s="229"/>
      <c r="R965" s="229"/>
      <c r="S965" s="229"/>
      <c r="T965" s="229"/>
      <c r="U965" s="229"/>
      <c r="V965" s="229"/>
      <c r="W965" s="229"/>
      <c r="X965" s="229"/>
      <c r="Y965" s="229"/>
      <c r="Z965" s="229"/>
    </row>
    <row r="966" ht="15.75" customHeight="1">
      <c r="A966" s="229"/>
      <c r="B966" s="229"/>
      <c r="C966" s="229"/>
      <c r="D966" s="229"/>
      <c r="E966" s="229"/>
      <c r="F966" s="229"/>
      <c r="G966" s="229"/>
      <c r="H966" s="229"/>
      <c r="I966" s="229"/>
      <c r="J966" s="229"/>
      <c r="K966" s="229"/>
      <c r="L966" s="229"/>
      <c r="M966" s="229"/>
      <c r="N966" s="229"/>
      <c r="O966" s="229"/>
      <c r="P966" s="229"/>
      <c r="Q966" s="229"/>
      <c r="R966" s="229"/>
      <c r="S966" s="229"/>
      <c r="T966" s="229"/>
      <c r="U966" s="229"/>
      <c r="V966" s="229"/>
      <c r="W966" s="229"/>
      <c r="X966" s="229"/>
      <c r="Y966" s="229"/>
      <c r="Z966" s="229"/>
    </row>
    <row r="967" ht="15.75" customHeight="1">
      <c r="A967" s="229"/>
      <c r="B967" s="229"/>
      <c r="C967" s="229"/>
      <c r="D967" s="229"/>
      <c r="E967" s="229"/>
      <c r="F967" s="229"/>
      <c r="G967" s="229"/>
      <c r="H967" s="229"/>
      <c r="I967" s="229"/>
      <c r="J967" s="229"/>
      <c r="K967" s="229"/>
      <c r="L967" s="229"/>
      <c r="M967" s="229"/>
      <c r="N967" s="229"/>
      <c r="O967" s="229"/>
      <c r="P967" s="229"/>
      <c r="Q967" s="229"/>
      <c r="R967" s="229"/>
      <c r="S967" s="229"/>
      <c r="T967" s="229"/>
      <c r="U967" s="229"/>
      <c r="V967" s="229"/>
      <c r="W967" s="229"/>
      <c r="X967" s="229"/>
      <c r="Y967" s="229"/>
      <c r="Z967" s="229"/>
    </row>
    <row r="968" ht="15.75" customHeight="1">
      <c r="A968" s="229"/>
      <c r="B968" s="229"/>
      <c r="C968" s="229"/>
      <c r="D968" s="229"/>
      <c r="E968" s="229"/>
      <c r="F968" s="229"/>
      <c r="G968" s="229"/>
      <c r="H968" s="229"/>
      <c r="I968" s="229"/>
      <c r="J968" s="229"/>
      <c r="K968" s="229"/>
      <c r="L968" s="229"/>
      <c r="M968" s="229"/>
      <c r="N968" s="229"/>
      <c r="O968" s="229"/>
      <c r="P968" s="229"/>
      <c r="Q968" s="229"/>
      <c r="R968" s="229"/>
      <c r="S968" s="229"/>
      <c r="T968" s="229"/>
      <c r="U968" s="229"/>
      <c r="V968" s="229"/>
      <c r="W968" s="229"/>
      <c r="X968" s="229"/>
      <c r="Y968" s="229"/>
      <c r="Z968" s="229"/>
    </row>
    <row r="969" ht="15.75" customHeight="1">
      <c r="A969" s="229"/>
      <c r="B969" s="229"/>
      <c r="C969" s="229"/>
      <c r="D969" s="229"/>
      <c r="E969" s="229"/>
      <c r="F969" s="229"/>
      <c r="G969" s="229"/>
      <c r="H969" s="229"/>
      <c r="I969" s="229"/>
      <c r="J969" s="229"/>
      <c r="K969" s="229"/>
      <c r="L969" s="229"/>
      <c r="M969" s="229"/>
      <c r="N969" s="229"/>
      <c r="O969" s="229"/>
      <c r="P969" s="229"/>
      <c r="Q969" s="229"/>
      <c r="R969" s="229"/>
      <c r="S969" s="229"/>
      <c r="T969" s="229"/>
      <c r="U969" s="229"/>
      <c r="V969" s="229"/>
      <c r="W969" s="229"/>
      <c r="X969" s="229"/>
      <c r="Y969" s="229"/>
      <c r="Z969" s="229"/>
    </row>
    <row r="970" ht="15.75" customHeight="1">
      <c r="A970" s="229"/>
      <c r="B970" s="229"/>
      <c r="C970" s="229"/>
      <c r="D970" s="229"/>
      <c r="E970" s="229"/>
      <c r="F970" s="229"/>
      <c r="G970" s="229"/>
      <c r="H970" s="229"/>
      <c r="I970" s="229"/>
      <c r="J970" s="229"/>
      <c r="K970" s="229"/>
      <c r="L970" s="229"/>
      <c r="M970" s="229"/>
      <c r="N970" s="229"/>
      <c r="O970" s="229"/>
      <c r="P970" s="229"/>
      <c r="Q970" s="229"/>
      <c r="R970" s="229"/>
      <c r="S970" s="229"/>
      <c r="T970" s="229"/>
      <c r="U970" s="229"/>
      <c r="V970" s="229"/>
      <c r="W970" s="229"/>
      <c r="X970" s="229"/>
      <c r="Y970" s="229"/>
      <c r="Z970" s="229"/>
    </row>
    <row r="971" ht="15.75" customHeight="1">
      <c r="A971" s="229"/>
      <c r="B971" s="229"/>
      <c r="C971" s="229"/>
      <c r="D971" s="229"/>
      <c r="E971" s="229"/>
      <c r="F971" s="229"/>
      <c r="G971" s="229"/>
      <c r="H971" s="229"/>
      <c r="I971" s="229"/>
      <c r="J971" s="229"/>
      <c r="K971" s="229"/>
      <c r="L971" s="229"/>
      <c r="M971" s="229"/>
      <c r="N971" s="229"/>
      <c r="O971" s="229"/>
      <c r="P971" s="229"/>
      <c r="Q971" s="229"/>
      <c r="R971" s="229"/>
      <c r="S971" s="229"/>
      <c r="T971" s="229"/>
      <c r="U971" s="229"/>
      <c r="V971" s="229"/>
      <c r="W971" s="229"/>
      <c r="X971" s="229"/>
      <c r="Y971" s="229"/>
      <c r="Z971" s="229"/>
    </row>
    <row r="972" ht="15.75" customHeight="1">
      <c r="A972" s="229"/>
      <c r="B972" s="229"/>
      <c r="C972" s="229"/>
      <c r="D972" s="229"/>
      <c r="E972" s="229"/>
      <c r="F972" s="229"/>
      <c r="G972" s="229"/>
      <c r="H972" s="229"/>
      <c r="I972" s="229"/>
      <c r="J972" s="229"/>
      <c r="K972" s="229"/>
      <c r="L972" s="229"/>
      <c r="M972" s="229"/>
      <c r="N972" s="229"/>
      <c r="O972" s="229"/>
      <c r="P972" s="229"/>
      <c r="Q972" s="229"/>
      <c r="R972" s="229"/>
      <c r="S972" s="229"/>
      <c r="T972" s="229"/>
      <c r="U972" s="229"/>
      <c r="V972" s="229"/>
      <c r="W972" s="229"/>
      <c r="X972" s="229"/>
      <c r="Y972" s="229"/>
      <c r="Z972" s="229"/>
    </row>
    <row r="973" ht="15.75" customHeight="1">
      <c r="A973" s="229"/>
      <c r="B973" s="229"/>
      <c r="C973" s="229"/>
      <c r="D973" s="229"/>
      <c r="E973" s="229"/>
      <c r="F973" s="229"/>
      <c r="G973" s="229"/>
      <c r="H973" s="229"/>
      <c r="I973" s="229"/>
      <c r="J973" s="229"/>
      <c r="K973" s="229"/>
      <c r="L973" s="229"/>
      <c r="M973" s="229"/>
      <c r="N973" s="229"/>
      <c r="O973" s="229"/>
      <c r="P973" s="229"/>
      <c r="Q973" s="229"/>
      <c r="R973" s="229"/>
      <c r="S973" s="229"/>
      <c r="T973" s="229"/>
      <c r="U973" s="229"/>
      <c r="V973" s="229"/>
      <c r="W973" s="229"/>
      <c r="X973" s="229"/>
      <c r="Y973" s="229"/>
      <c r="Z973" s="229"/>
    </row>
    <row r="974" ht="15.75" customHeight="1">
      <c r="A974" s="229"/>
      <c r="B974" s="229"/>
      <c r="C974" s="229"/>
      <c r="D974" s="229"/>
      <c r="E974" s="229"/>
      <c r="F974" s="229"/>
      <c r="G974" s="229"/>
      <c r="H974" s="229"/>
      <c r="I974" s="229"/>
      <c r="J974" s="229"/>
      <c r="K974" s="229"/>
      <c r="L974" s="229"/>
      <c r="M974" s="229"/>
      <c r="N974" s="229"/>
      <c r="O974" s="229"/>
      <c r="P974" s="229"/>
      <c r="Q974" s="229"/>
      <c r="R974" s="229"/>
      <c r="S974" s="229"/>
      <c r="T974" s="229"/>
      <c r="U974" s="229"/>
      <c r="V974" s="229"/>
      <c r="W974" s="229"/>
      <c r="X974" s="229"/>
      <c r="Y974" s="229"/>
      <c r="Z974" s="229"/>
    </row>
    <row r="975" ht="15.75" customHeight="1">
      <c r="A975" s="229"/>
      <c r="B975" s="229"/>
      <c r="C975" s="229"/>
      <c r="D975" s="229"/>
      <c r="E975" s="229"/>
      <c r="F975" s="229"/>
      <c r="G975" s="229"/>
      <c r="H975" s="229"/>
      <c r="I975" s="229"/>
      <c r="J975" s="229"/>
      <c r="K975" s="229"/>
      <c r="L975" s="229"/>
      <c r="M975" s="229"/>
      <c r="N975" s="229"/>
      <c r="O975" s="229"/>
      <c r="P975" s="229"/>
      <c r="Q975" s="229"/>
      <c r="R975" s="229"/>
      <c r="S975" s="229"/>
      <c r="T975" s="229"/>
      <c r="U975" s="229"/>
      <c r="V975" s="229"/>
      <c r="W975" s="229"/>
      <c r="X975" s="229"/>
      <c r="Y975" s="229"/>
      <c r="Z975" s="229"/>
    </row>
    <row r="976" ht="15.75" customHeight="1">
      <c r="A976" s="229"/>
      <c r="B976" s="229"/>
      <c r="C976" s="229"/>
      <c r="D976" s="229"/>
      <c r="E976" s="229"/>
      <c r="F976" s="229"/>
      <c r="G976" s="229"/>
      <c r="H976" s="229"/>
      <c r="I976" s="229"/>
      <c r="J976" s="229"/>
      <c r="K976" s="229"/>
      <c r="L976" s="229"/>
      <c r="M976" s="229"/>
      <c r="N976" s="229"/>
      <c r="O976" s="229"/>
      <c r="P976" s="229"/>
      <c r="Q976" s="229"/>
      <c r="R976" s="229"/>
      <c r="S976" s="229"/>
      <c r="T976" s="229"/>
      <c r="U976" s="229"/>
      <c r="V976" s="229"/>
      <c r="W976" s="229"/>
      <c r="X976" s="229"/>
      <c r="Y976" s="229"/>
      <c r="Z976" s="229"/>
    </row>
    <row r="977" ht="15.75" customHeight="1">
      <c r="A977" s="229"/>
      <c r="B977" s="229"/>
      <c r="C977" s="229"/>
      <c r="D977" s="229"/>
      <c r="E977" s="229"/>
      <c r="F977" s="229"/>
      <c r="G977" s="229"/>
      <c r="H977" s="229"/>
      <c r="I977" s="229"/>
      <c r="J977" s="229"/>
      <c r="K977" s="229"/>
      <c r="L977" s="229"/>
      <c r="M977" s="229"/>
      <c r="N977" s="229"/>
      <c r="O977" s="229"/>
      <c r="P977" s="229"/>
      <c r="Q977" s="229"/>
      <c r="R977" s="229"/>
      <c r="S977" s="229"/>
      <c r="T977" s="229"/>
      <c r="U977" s="229"/>
      <c r="V977" s="229"/>
      <c r="W977" s="229"/>
      <c r="X977" s="229"/>
      <c r="Y977" s="229"/>
      <c r="Z977" s="229"/>
    </row>
    <row r="978" ht="15.75" customHeight="1">
      <c r="A978" s="229"/>
      <c r="B978" s="229"/>
      <c r="C978" s="229"/>
      <c r="D978" s="229"/>
      <c r="E978" s="229"/>
      <c r="F978" s="229"/>
      <c r="G978" s="229"/>
      <c r="H978" s="229"/>
      <c r="I978" s="229"/>
      <c r="J978" s="229"/>
      <c r="K978" s="229"/>
      <c r="L978" s="229"/>
      <c r="M978" s="229"/>
      <c r="N978" s="229"/>
      <c r="O978" s="229"/>
      <c r="P978" s="229"/>
      <c r="Q978" s="229"/>
      <c r="R978" s="229"/>
      <c r="S978" s="229"/>
      <c r="T978" s="229"/>
      <c r="U978" s="229"/>
      <c r="V978" s="229"/>
      <c r="W978" s="229"/>
      <c r="X978" s="229"/>
      <c r="Y978" s="229"/>
      <c r="Z978" s="229"/>
    </row>
    <row r="979" ht="15.75" customHeight="1">
      <c r="A979" s="229"/>
      <c r="B979" s="229"/>
      <c r="C979" s="229"/>
      <c r="D979" s="229"/>
      <c r="E979" s="229"/>
      <c r="F979" s="229"/>
      <c r="G979" s="229"/>
      <c r="H979" s="229"/>
      <c r="I979" s="229"/>
      <c r="J979" s="229"/>
      <c r="K979" s="229"/>
      <c r="L979" s="229"/>
      <c r="M979" s="229"/>
      <c r="N979" s="229"/>
      <c r="O979" s="229"/>
      <c r="P979" s="229"/>
      <c r="Q979" s="229"/>
      <c r="R979" s="229"/>
      <c r="S979" s="229"/>
      <c r="T979" s="229"/>
      <c r="U979" s="229"/>
      <c r="V979" s="229"/>
      <c r="W979" s="229"/>
      <c r="X979" s="229"/>
      <c r="Y979" s="229"/>
      <c r="Z979" s="229"/>
    </row>
    <row r="980" ht="15.75" customHeight="1">
      <c r="A980" s="229"/>
      <c r="B980" s="229"/>
      <c r="C980" s="229"/>
      <c r="D980" s="229"/>
      <c r="E980" s="229"/>
      <c r="F980" s="229"/>
      <c r="G980" s="229"/>
      <c r="H980" s="229"/>
      <c r="I980" s="229"/>
      <c r="J980" s="229"/>
      <c r="K980" s="229"/>
      <c r="L980" s="229"/>
      <c r="M980" s="229"/>
      <c r="N980" s="229"/>
      <c r="O980" s="229"/>
      <c r="P980" s="229"/>
      <c r="Q980" s="229"/>
      <c r="R980" s="229"/>
      <c r="S980" s="229"/>
      <c r="T980" s="229"/>
      <c r="U980" s="229"/>
      <c r="V980" s="229"/>
      <c r="W980" s="229"/>
      <c r="X980" s="229"/>
      <c r="Y980" s="229"/>
      <c r="Z980" s="229"/>
    </row>
    <row r="981" ht="15.75" customHeight="1">
      <c r="A981" s="229"/>
      <c r="B981" s="229"/>
      <c r="C981" s="229"/>
      <c r="D981" s="229"/>
      <c r="E981" s="229"/>
      <c r="F981" s="229"/>
      <c r="G981" s="229"/>
      <c r="H981" s="229"/>
      <c r="I981" s="229"/>
      <c r="J981" s="229"/>
      <c r="K981" s="229"/>
      <c r="L981" s="229"/>
      <c r="M981" s="229"/>
      <c r="N981" s="229"/>
      <c r="O981" s="229"/>
      <c r="P981" s="229"/>
      <c r="Q981" s="229"/>
      <c r="R981" s="229"/>
      <c r="S981" s="229"/>
      <c r="T981" s="229"/>
      <c r="U981" s="229"/>
      <c r="V981" s="229"/>
      <c r="W981" s="229"/>
      <c r="X981" s="229"/>
      <c r="Y981" s="229"/>
      <c r="Z981" s="229"/>
    </row>
    <row r="982" ht="15.75" customHeight="1">
      <c r="A982" s="229"/>
      <c r="B982" s="229"/>
      <c r="C982" s="229"/>
      <c r="D982" s="229"/>
      <c r="E982" s="229"/>
      <c r="F982" s="229"/>
      <c r="G982" s="229"/>
      <c r="H982" s="229"/>
      <c r="I982" s="229"/>
      <c r="J982" s="229"/>
      <c r="K982" s="229"/>
      <c r="L982" s="229"/>
      <c r="M982" s="229"/>
      <c r="N982" s="229"/>
      <c r="O982" s="229"/>
      <c r="P982" s="229"/>
      <c r="Q982" s="229"/>
      <c r="R982" s="229"/>
      <c r="S982" s="229"/>
      <c r="T982" s="229"/>
      <c r="U982" s="229"/>
      <c r="V982" s="229"/>
      <c r="W982" s="229"/>
      <c r="X982" s="229"/>
      <c r="Y982" s="229"/>
      <c r="Z982" s="229"/>
    </row>
    <row r="983" ht="15.75" customHeight="1">
      <c r="A983" s="229"/>
      <c r="B983" s="229"/>
      <c r="C983" s="229"/>
      <c r="D983" s="229"/>
      <c r="E983" s="229"/>
      <c r="F983" s="229"/>
      <c r="G983" s="229"/>
      <c r="H983" s="229"/>
      <c r="I983" s="229"/>
      <c r="J983" s="229"/>
      <c r="K983" s="229"/>
      <c r="L983" s="229"/>
      <c r="M983" s="229"/>
      <c r="N983" s="229"/>
      <c r="O983" s="229"/>
      <c r="P983" s="229"/>
      <c r="Q983" s="229"/>
      <c r="R983" s="229"/>
      <c r="S983" s="229"/>
      <c r="T983" s="229"/>
      <c r="U983" s="229"/>
      <c r="V983" s="229"/>
      <c r="W983" s="229"/>
      <c r="X983" s="229"/>
      <c r="Y983" s="229"/>
      <c r="Z983" s="229"/>
    </row>
    <row r="984" ht="15.75" customHeight="1">
      <c r="A984" s="229"/>
      <c r="B984" s="229"/>
      <c r="C984" s="229"/>
      <c r="D984" s="229"/>
      <c r="E984" s="229"/>
      <c r="F984" s="229"/>
      <c r="G984" s="229"/>
      <c r="H984" s="229"/>
      <c r="I984" s="229"/>
      <c r="J984" s="229"/>
      <c r="K984" s="229"/>
      <c r="L984" s="229"/>
      <c r="M984" s="229"/>
      <c r="N984" s="229"/>
      <c r="O984" s="229"/>
      <c r="P984" s="229"/>
      <c r="Q984" s="229"/>
      <c r="R984" s="229"/>
      <c r="S984" s="229"/>
      <c r="T984" s="229"/>
      <c r="U984" s="229"/>
      <c r="V984" s="229"/>
      <c r="W984" s="229"/>
      <c r="X984" s="229"/>
      <c r="Y984" s="229"/>
      <c r="Z984" s="229"/>
    </row>
    <row r="985" ht="15.75" customHeight="1">
      <c r="A985" s="229"/>
      <c r="B985" s="229"/>
      <c r="C985" s="229"/>
      <c r="D985" s="229"/>
      <c r="E985" s="229"/>
      <c r="F985" s="229"/>
      <c r="G985" s="229"/>
      <c r="H985" s="229"/>
      <c r="I985" s="229"/>
      <c r="J985" s="229"/>
      <c r="K985" s="229"/>
      <c r="L985" s="229"/>
      <c r="M985" s="229"/>
      <c r="N985" s="229"/>
      <c r="O985" s="229"/>
      <c r="P985" s="229"/>
      <c r="Q985" s="229"/>
      <c r="R985" s="229"/>
      <c r="S985" s="229"/>
      <c r="T985" s="229"/>
      <c r="U985" s="229"/>
      <c r="V985" s="229"/>
      <c r="W985" s="229"/>
      <c r="X985" s="229"/>
      <c r="Y985" s="229"/>
      <c r="Z985" s="229"/>
    </row>
    <row r="986" ht="15.75" customHeight="1">
      <c r="A986" s="229"/>
      <c r="B986" s="229"/>
      <c r="C986" s="229"/>
      <c r="D986" s="229"/>
      <c r="E986" s="229"/>
      <c r="F986" s="229"/>
      <c r="G986" s="229"/>
      <c r="H986" s="229"/>
      <c r="I986" s="229"/>
      <c r="J986" s="229"/>
      <c r="K986" s="229"/>
      <c r="L986" s="229"/>
      <c r="M986" s="229"/>
      <c r="N986" s="229"/>
      <c r="O986" s="229"/>
      <c r="P986" s="229"/>
      <c r="Q986" s="229"/>
      <c r="R986" s="229"/>
      <c r="S986" s="229"/>
      <c r="T986" s="229"/>
      <c r="U986" s="229"/>
      <c r="V986" s="229"/>
      <c r="W986" s="229"/>
      <c r="X986" s="229"/>
      <c r="Y986" s="229"/>
      <c r="Z986" s="229"/>
    </row>
    <row r="987" ht="15.75" customHeight="1">
      <c r="A987" s="229"/>
      <c r="B987" s="229"/>
      <c r="C987" s="229"/>
      <c r="D987" s="229"/>
      <c r="E987" s="229"/>
      <c r="F987" s="229"/>
      <c r="G987" s="229"/>
      <c r="H987" s="229"/>
      <c r="I987" s="229"/>
      <c r="J987" s="229"/>
      <c r="K987" s="229"/>
      <c r="L987" s="229"/>
      <c r="M987" s="229"/>
      <c r="N987" s="229"/>
      <c r="O987" s="229"/>
      <c r="P987" s="229"/>
      <c r="Q987" s="229"/>
      <c r="R987" s="229"/>
      <c r="S987" s="229"/>
      <c r="T987" s="229"/>
      <c r="U987" s="229"/>
      <c r="V987" s="229"/>
      <c r="W987" s="229"/>
      <c r="X987" s="229"/>
      <c r="Y987" s="229"/>
      <c r="Z987" s="229"/>
    </row>
    <row r="988" ht="15.75" customHeight="1">
      <c r="A988" s="229"/>
      <c r="B988" s="229"/>
      <c r="C988" s="229"/>
      <c r="D988" s="229"/>
      <c r="E988" s="229"/>
      <c r="F988" s="229"/>
      <c r="G988" s="229"/>
      <c r="H988" s="229"/>
      <c r="I988" s="229"/>
      <c r="J988" s="229"/>
      <c r="K988" s="229"/>
      <c r="L988" s="229"/>
      <c r="M988" s="229"/>
      <c r="N988" s="229"/>
      <c r="O988" s="229"/>
      <c r="P988" s="229"/>
      <c r="Q988" s="229"/>
      <c r="R988" s="229"/>
      <c r="S988" s="229"/>
      <c r="T988" s="229"/>
      <c r="U988" s="229"/>
      <c r="V988" s="229"/>
      <c r="W988" s="229"/>
      <c r="X988" s="229"/>
      <c r="Y988" s="229"/>
      <c r="Z988" s="229"/>
    </row>
    <row r="989" ht="15.75" customHeight="1">
      <c r="A989" s="229"/>
      <c r="B989" s="229"/>
      <c r="C989" s="229"/>
      <c r="D989" s="229"/>
      <c r="E989" s="229"/>
      <c r="F989" s="229"/>
      <c r="G989" s="229"/>
      <c r="H989" s="229"/>
      <c r="I989" s="229"/>
      <c r="J989" s="229"/>
      <c r="K989" s="229"/>
      <c r="L989" s="229"/>
      <c r="M989" s="229"/>
      <c r="N989" s="229"/>
      <c r="O989" s="229"/>
      <c r="P989" s="229"/>
      <c r="Q989" s="229"/>
      <c r="R989" s="229"/>
      <c r="S989" s="229"/>
      <c r="T989" s="229"/>
      <c r="U989" s="229"/>
      <c r="V989" s="229"/>
      <c r="W989" s="229"/>
      <c r="X989" s="229"/>
      <c r="Y989" s="229"/>
      <c r="Z989" s="229"/>
    </row>
    <row r="990" ht="15.75" customHeight="1">
      <c r="A990" s="229"/>
      <c r="B990" s="229"/>
      <c r="C990" s="229"/>
      <c r="D990" s="229"/>
      <c r="E990" s="229"/>
      <c r="F990" s="229"/>
      <c r="G990" s="229"/>
      <c r="H990" s="229"/>
      <c r="I990" s="229"/>
      <c r="J990" s="229"/>
      <c r="K990" s="229"/>
      <c r="L990" s="229"/>
      <c r="M990" s="229"/>
      <c r="N990" s="229"/>
      <c r="O990" s="229"/>
      <c r="P990" s="229"/>
      <c r="Q990" s="229"/>
      <c r="R990" s="229"/>
      <c r="S990" s="229"/>
      <c r="T990" s="229"/>
      <c r="U990" s="229"/>
      <c r="V990" s="229"/>
      <c r="W990" s="229"/>
      <c r="X990" s="229"/>
      <c r="Y990" s="229"/>
      <c r="Z990" s="229"/>
    </row>
    <row r="991" ht="15.75" customHeight="1">
      <c r="A991" s="229"/>
      <c r="B991" s="229"/>
      <c r="C991" s="229"/>
      <c r="D991" s="229"/>
      <c r="E991" s="229"/>
      <c r="F991" s="229"/>
      <c r="G991" s="229"/>
      <c r="H991" s="229"/>
      <c r="I991" s="229"/>
      <c r="J991" s="229"/>
      <c r="K991" s="229"/>
      <c r="L991" s="229"/>
      <c r="M991" s="229"/>
      <c r="N991" s="229"/>
      <c r="O991" s="229"/>
      <c r="P991" s="229"/>
      <c r="Q991" s="229"/>
      <c r="R991" s="229"/>
      <c r="S991" s="229"/>
      <c r="T991" s="229"/>
      <c r="U991" s="229"/>
      <c r="V991" s="229"/>
      <c r="W991" s="229"/>
      <c r="X991" s="229"/>
      <c r="Y991" s="229"/>
      <c r="Z991" s="229"/>
    </row>
    <row r="992" ht="15.75" customHeight="1">
      <c r="A992" s="229"/>
      <c r="B992" s="229"/>
      <c r="C992" s="229"/>
      <c r="D992" s="229"/>
      <c r="E992" s="229"/>
      <c r="F992" s="229"/>
      <c r="G992" s="229"/>
      <c r="H992" s="229"/>
      <c r="I992" s="229"/>
      <c r="J992" s="229"/>
      <c r="K992" s="229"/>
      <c r="L992" s="229"/>
      <c r="M992" s="229"/>
      <c r="N992" s="229"/>
      <c r="O992" s="229"/>
      <c r="P992" s="229"/>
      <c r="Q992" s="229"/>
      <c r="R992" s="229"/>
      <c r="S992" s="229"/>
      <c r="T992" s="229"/>
      <c r="U992" s="229"/>
      <c r="V992" s="229"/>
      <c r="W992" s="229"/>
      <c r="X992" s="229"/>
      <c r="Y992" s="229"/>
      <c r="Z992" s="229"/>
    </row>
    <row r="993" ht="15.75" customHeight="1">
      <c r="A993" s="229"/>
      <c r="B993" s="229"/>
      <c r="C993" s="229"/>
      <c r="D993" s="229"/>
      <c r="E993" s="229"/>
      <c r="F993" s="229"/>
      <c r="G993" s="229"/>
      <c r="H993" s="229"/>
      <c r="I993" s="229"/>
      <c r="J993" s="229"/>
      <c r="K993" s="229"/>
      <c r="L993" s="229"/>
      <c r="M993" s="229"/>
      <c r="N993" s="229"/>
      <c r="O993" s="229"/>
      <c r="P993" s="229"/>
      <c r="Q993" s="229"/>
      <c r="R993" s="229"/>
      <c r="S993" s="229"/>
      <c r="T993" s="229"/>
      <c r="U993" s="229"/>
      <c r="V993" s="229"/>
      <c r="W993" s="229"/>
      <c r="X993" s="229"/>
      <c r="Y993" s="229"/>
      <c r="Z993" s="229"/>
    </row>
    <row r="994" ht="15.75" customHeight="1">
      <c r="A994" s="229"/>
      <c r="B994" s="229"/>
      <c r="C994" s="229"/>
      <c r="D994" s="229"/>
      <c r="E994" s="229"/>
      <c r="F994" s="229"/>
      <c r="G994" s="229"/>
      <c r="H994" s="229"/>
      <c r="I994" s="229"/>
      <c r="J994" s="229"/>
      <c r="K994" s="229"/>
      <c r="L994" s="229"/>
      <c r="M994" s="229"/>
      <c r="N994" s="229"/>
      <c r="O994" s="229"/>
      <c r="P994" s="229"/>
      <c r="Q994" s="229"/>
      <c r="R994" s="229"/>
      <c r="S994" s="229"/>
      <c r="T994" s="229"/>
      <c r="U994" s="229"/>
      <c r="V994" s="229"/>
      <c r="W994" s="229"/>
      <c r="X994" s="229"/>
      <c r="Y994" s="229"/>
      <c r="Z994" s="229"/>
    </row>
    <row r="995" ht="15.75" customHeight="1">
      <c r="A995" s="229"/>
      <c r="B995" s="229"/>
      <c r="C995" s="229"/>
      <c r="D995" s="229"/>
      <c r="E995" s="229"/>
      <c r="F995" s="229"/>
      <c r="G995" s="229"/>
      <c r="H995" s="229"/>
      <c r="I995" s="229"/>
      <c r="J995" s="229"/>
      <c r="K995" s="229"/>
      <c r="L995" s="229"/>
      <c r="M995" s="229"/>
      <c r="N995" s="229"/>
      <c r="O995" s="229"/>
      <c r="P995" s="229"/>
      <c r="Q995" s="229"/>
      <c r="R995" s="229"/>
      <c r="S995" s="229"/>
      <c r="T995" s="229"/>
      <c r="U995" s="229"/>
      <c r="V995" s="229"/>
      <c r="W995" s="229"/>
      <c r="X995" s="229"/>
      <c r="Y995" s="229"/>
      <c r="Z995" s="229"/>
    </row>
    <row r="996" ht="15.75" customHeight="1">
      <c r="A996" s="229"/>
      <c r="B996" s="229"/>
      <c r="C996" s="229"/>
      <c r="D996" s="229"/>
      <c r="E996" s="229"/>
      <c r="F996" s="229"/>
      <c r="G996" s="229"/>
      <c r="H996" s="229"/>
      <c r="I996" s="229"/>
      <c r="J996" s="229"/>
      <c r="K996" s="229"/>
      <c r="L996" s="229"/>
      <c r="M996" s="229"/>
      <c r="N996" s="229"/>
      <c r="O996" s="229"/>
      <c r="P996" s="229"/>
      <c r="Q996" s="229"/>
      <c r="R996" s="229"/>
      <c r="S996" s="229"/>
      <c r="T996" s="229"/>
      <c r="U996" s="229"/>
      <c r="V996" s="229"/>
      <c r="W996" s="229"/>
      <c r="X996" s="229"/>
      <c r="Y996" s="229"/>
      <c r="Z996" s="229"/>
    </row>
    <row r="997" ht="15.75" customHeight="1">
      <c r="A997" s="229"/>
      <c r="B997" s="229"/>
      <c r="C997" s="229"/>
      <c r="D997" s="229"/>
      <c r="E997" s="229"/>
      <c r="F997" s="229"/>
      <c r="G997" s="229"/>
      <c r="H997" s="229"/>
      <c r="I997" s="229"/>
      <c r="J997" s="229"/>
      <c r="K997" s="229"/>
      <c r="L997" s="229"/>
      <c r="M997" s="229"/>
      <c r="N997" s="229"/>
      <c r="O997" s="229"/>
      <c r="P997" s="229"/>
      <c r="Q997" s="229"/>
      <c r="R997" s="229"/>
      <c r="S997" s="229"/>
      <c r="T997" s="229"/>
      <c r="U997" s="229"/>
      <c r="V997" s="229"/>
      <c r="W997" s="229"/>
      <c r="X997" s="229"/>
      <c r="Y997" s="229"/>
      <c r="Z997" s="229"/>
    </row>
    <row r="998" ht="15.75" customHeight="1">
      <c r="A998" s="229"/>
      <c r="B998" s="229"/>
      <c r="C998" s="229"/>
      <c r="D998" s="229"/>
      <c r="E998" s="229"/>
      <c r="F998" s="229"/>
      <c r="G998" s="229"/>
      <c r="H998" s="229"/>
      <c r="I998" s="229"/>
      <c r="J998" s="229"/>
      <c r="K998" s="229"/>
      <c r="L998" s="229"/>
      <c r="M998" s="229"/>
      <c r="N998" s="229"/>
      <c r="O998" s="229"/>
      <c r="P998" s="229"/>
      <c r="Q998" s="229"/>
      <c r="R998" s="229"/>
      <c r="S998" s="229"/>
      <c r="T998" s="229"/>
      <c r="U998" s="229"/>
      <c r="V998" s="229"/>
      <c r="W998" s="229"/>
      <c r="X998" s="229"/>
      <c r="Y998" s="229"/>
      <c r="Z998" s="229"/>
    </row>
    <row r="999" ht="15.75" customHeight="1">
      <c r="A999" s="229"/>
      <c r="B999" s="229"/>
      <c r="C999" s="229"/>
      <c r="D999" s="229"/>
      <c r="E999" s="229"/>
      <c r="F999" s="229"/>
      <c r="G999" s="229"/>
      <c r="H999" s="229"/>
      <c r="I999" s="229"/>
      <c r="J999" s="229"/>
      <c r="K999" s="229"/>
      <c r="L999" s="229"/>
      <c r="M999" s="229"/>
      <c r="N999" s="229"/>
      <c r="O999" s="229"/>
      <c r="P999" s="229"/>
      <c r="Q999" s="229"/>
      <c r="R999" s="229"/>
      <c r="S999" s="229"/>
      <c r="T999" s="229"/>
      <c r="U999" s="229"/>
      <c r="V999" s="229"/>
      <c r="W999" s="229"/>
      <c r="X999" s="229"/>
      <c r="Y999" s="229"/>
      <c r="Z999" s="229"/>
    </row>
    <row r="1000" ht="15.75" customHeight="1">
      <c r="A1000" s="229"/>
      <c r="B1000" s="229"/>
      <c r="C1000" s="229"/>
      <c r="D1000" s="229"/>
      <c r="E1000" s="229"/>
      <c r="F1000" s="229"/>
      <c r="G1000" s="229"/>
      <c r="H1000" s="229"/>
      <c r="I1000" s="229"/>
      <c r="J1000" s="229"/>
      <c r="K1000" s="229"/>
      <c r="L1000" s="229"/>
      <c r="M1000" s="229"/>
      <c r="N1000" s="229"/>
      <c r="O1000" s="229"/>
      <c r="P1000" s="229"/>
      <c r="Q1000" s="229"/>
      <c r="R1000" s="229"/>
      <c r="S1000" s="229"/>
      <c r="T1000" s="229"/>
      <c r="U1000" s="229"/>
      <c r="V1000" s="229"/>
      <c r="W1000" s="229"/>
      <c r="X1000" s="229"/>
      <c r="Y1000" s="229"/>
      <c r="Z1000" s="229"/>
    </row>
  </sheetData>
  <mergeCells count="132">
    <mergeCell ref="F30:F31"/>
    <mergeCell ref="F32:F33"/>
    <mergeCell ref="F34:F35"/>
    <mergeCell ref="F36:F37"/>
    <mergeCell ref="F38:F39"/>
    <mergeCell ref="F40:F41"/>
    <mergeCell ref="F42:F43"/>
    <mergeCell ref="I60:P61"/>
    <mergeCell ref="Q60:Q61"/>
    <mergeCell ref="G32:G33"/>
    <mergeCell ref="G34:G35"/>
    <mergeCell ref="G36:G37"/>
    <mergeCell ref="G38:G39"/>
    <mergeCell ref="G40:G41"/>
    <mergeCell ref="G42:G43"/>
    <mergeCell ref="G44:G45"/>
    <mergeCell ref="F66:F67"/>
    <mergeCell ref="F68:F69"/>
    <mergeCell ref="F70:F71"/>
    <mergeCell ref="F52:F53"/>
    <mergeCell ref="F54:F55"/>
    <mergeCell ref="F56:F57"/>
    <mergeCell ref="F58:F59"/>
    <mergeCell ref="F60:F61"/>
    <mergeCell ref="E64:E65"/>
    <mergeCell ref="F64:F65"/>
    <mergeCell ref="A64:C64"/>
    <mergeCell ref="A65:B65"/>
    <mergeCell ref="C65:D65"/>
    <mergeCell ref="C66:D66"/>
    <mergeCell ref="C67:D67"/>
    <mergeCell ref="C68:D68"/>
    <mergeCell ref="C69:D69"/>
    <mergeCell ref="C70:D70"/>
    <mergeCell ref="C71:D71"/>
    <mergeCell ref="C118:D118"/>
    <mergeCell ref="C119:D119"/>
    <mergeCell ref="C120:D120"/>
    <mergeCell ref="C121:D121"/>
    <mergeCell ref="C122:D122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28:D128"/>
    <mergeCell ref="C129:D129"/>
    <mergeCell ref="G46:G47"/>
    <mergeCell ref="G52:G53"/>
    <mergeCell ref="G54:G55"/>
    <mergeCell ref="G56:G57"/>
    <mergeCell ref="G58:G59"/>
    <mergeCell ref="G60:G61"/>
    <mergeCell ref="G64:G65"/>
    <mergeCell ref="G66:G67"/>
    <mergeCell ref="G68:G69"/>
    <mergeCell ref="G70:G71"/>
    <mergeCell ref="G72:G73"/>
    <mergeCell ref="G74:G75"/>
    <mergeCell ref="G76:G77"/>
    <mergeCell ref="G78:G79"/>
    <mergeCell ref="G86:G87"/>
    <mergeCell ref="G88:G89"/>
    <mergeCell ref="G90:G91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F122:F123"/>
    <mergeCell ref="F124:F125"/>
    <mergeCell ref="F126:F127"/>
    <mergeCell ref="F128:F129"/>
    <mergeCell ref="F130:F131"/>
    <mergeCell ref="G124:G125"/>
    <mergeCell ref="G126:G127"/>
    <mergeCell ref="G128:G129"/>
    <mergeCell ref="G130:G131"/>
    <mergeCell ref="G114:G115"/>
    <mergeCell ref="G116:G117"/>
    <mergeCell ref="F118:F119"/>
    <mergeCell ref="G118:G119"/>
    <mergeCell ref="F120:F121"/>
    <mergeCell ref="G120:G121"/>
    <mergeCell ref="G122:G123"/>
    <mergeCell ref="C1:E1"/>
    <mergeCell ref="A7:D7"/>
    <mergeCell ref="A8:C8"/>
    <mergeCell ref="A9:C9"/>
    <mergeCell ref="A11:D11"/>
    <mergeCell ref="B12:D12"/>
    <mergeCell ref="C13:D13"/>
    <mergeCell ref="A22:C22"/>
    <mergeCell ref="E22:E23"/>
    <mergeCell ref="F22:F23"/>
    <mergeCell ref="G22:G23"/>
    <mergeCell ref="A23:B23"/>
    <mergeCell ref="C14:D14"/>
    <mergeCell ref="C15:D15"/>
    <mergeCell ref="C16:D16"/>
    <mergeCell ref="C17:D17"/>
    <mergeCell ref="C18:D18"/>
    <mergeCell ref="C19:D19"/>
    <mergeCell ref="C20:D20"/>
    <mergeCell ref="F13:F14"/>
    <mergeCell ref="G13:G14"/>
    <mergeCell ref="F15:F16"/>
    <mergeCell ref="G15:G16"/>
    <mergeCell ref="F17:F18"/>
    <mergeCell ref="G17:G18"/>
    <mergeCell ref="G19:G20"/>
    <mergeCell ref="F19:F20"/>
    <mergeCell ref="F24:F25"/>
    <mergeCell ref="G24:G25"/>
    <mergeCell ref="F26:F29"/>
    <mergeCell ref="G26:G27"/>
    <mergeCell ref="G28:G29"/>
    <mergeCell ref="G30:G31"/>
    <mergeCell ref="G80:G81"/>
    <mergeCell ref="C82:D82"/>
    <mergeCell ref="C83:D83"/>
    <mergeCell ref="G82:G83"/>
    <mergeCell ref="G84:G85"/>
  </mergeCells>
  <printOptions/>
  <pageMargins bottom="0.2362204724409449" footer="0.0" header="0.0" left="0.2755905511811024" right="0.2755905511811024" top="0.2755905511811024"/>
  <pageSetup paperSize="9" orientation="portrait"/>
  <colBreaks count="1" manualBreakCount="1">
    <brk id="8" man="1"/>
  </colBreaks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2008-07-01T11:05:24Z</dcterms:created>
  <dc:creator>Ondřej Peřina - Jerry a Tereza Peřinová - Andílek</dc:creator>
</cp:coreProperties>
</file>